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soeth001\Downloads\"/>
    </mc:Choice>
  </mc:AlternateContent>
  <xr:revisionPtr revIDLastSave="0" documentId="8_{63C6569F-1381-43CF-8D02-ABC014BE1F79}" xr6:coauthVersionLast="47" xr6:coauthVersionMax="47" xr10:uidLastSave="{00000000-0000-0000-0000-000000000000}"/>
  <bookViews>
    <workbookView xWindow="-108" yWindow="-108" windowWidth="23256" windowHeight="12576" tabRatio="935" firstSheet="7" activeTab="14" xr2:uid="{D7AE8096-ED3F-4485-B0CD-B9CDCBCB61AF}"/>
  </bookViews>
  <sheets>
    <sheet name="Manual" sheetId="26" r:id="rId1"/>
    <sheet name="Introduction" sheetId="28" r:id="rId2"/>
    <sheet name="1. Scope (description)" sheetId="45" r:id="rId3"/>
    <sheet name="1. Scope (example)" sheetId="55" r:id="rId4"/>
    <sheet name="2. Food flow " sheetId="40" r:id="rId5"/>
    <sheet name="Food flow (make)" sheetId="43" r:id="rId6"/>
    <sheet name="How to make a food flow diagram" sheetId="35" r:id="rId7"/>
    <sheet name="2a. Example" sheetId="32" r:id="rId8"/>
    <sheet name="How to arrange experts" sheetId="58" r:id="rId9"/>
    <sheet name="2b. Example" sheetId="10" r:id="rId10"/>
    <sheet name="3. Focus (description)" sheetId="20" r:id="rId11"/>
    <sheet name="Focus (scoring sheet)" sheetId="27" r:id="rId12"/>
    <sheet name="Focus (output example)" sheetId="36" r:id="rId13"/>
    <sheet name="4. Add. measurements (optional)" sheetId="41" r:id="rId14"/>
    <sheet name="5. Cause (description)" sheetId="7" r:id="rId15"/>
    <sheet name="Cause (results)" sheetId="18" r:id="rId16"/>
    <sheet name="Cause (example)" sheetId="54" r:id="rId17"/>
    <sheet name="6. Interventions (description)" sheetId="14" r:id="rId18"/>
    <sheet name="Link tool" sheetId="47" r:id="rId19"/>
    <sheet name="Interventions (list)" sheetId="46" r:id="rId20"/>
    <sheet name="(To hide)" sheetId="51" state="hidden" r:id="rId21"/>
    <sheet name="Selection (optional)" sheetId="49" r:id="rId22"/>
    <sheet name="Selection (example, optional)" sheetId="53" r:id="rId23"/>
    <sheet name="Impact" sheetId="42" r:id="rId24"/>
    <sheet name="Final advise" sheetId="57" r:id="rId25"/>
    <sheet name="dropdown" sheetId="37" state="hidden" r:id="rId26"/>
  </sheets>
  <definedNames>
    <definedName name="_xlnm.Print_Area" localSheetId="2">'1. Scope (description)'!$A$1:$K$78</definedName>
    <definedName name="_xlnm.Print_Area" localSheetId="7">'2a. Example'!$B$1:$L$39,'2a. Example'!#REF!</definedName>
    <definedName name="_xlnm.Print_Area" localSheetId="9">'2b. Example'!#REF!,'2b. Example'!$A$1:$T$35</definedName>
    <definedName name="_xlnm.Print_Area" localSheetId="10">'3. Focus (description)'!$A$1:$D$18</definedName>
    <definedName name="_xlnm.Print_Area" localSheetId="6">'How to make a food flow diagram'!$A$1:$B$55,'How to make a food flow diagram'!#REF!</definedName>
    <definedName name="_xlnm.Print_Area" localSheetId="0">Manual!$A$1:$D$44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 i="36" l="1"/>
  <c r="D80" i="36"/>
  <c r="AM13" i="36"/>
  <c r="AM14" i="36" s="1"/>
  <c r="E80" i="36" s="1"/>
  <c r="D82" i="36"/>
  <c r="D81" i="36"/>
  <c r="D82" i="27"/>
  <c r="D81" i="27"/>
  <c r="D80" i="27"/>
  <c r="AM13" i="27"/>
  <c r="AM14" i="27" s="1"/>
  <c r="C30" i="36"/>
  <c r="H41" i="36" s="1"/>
  <c r="K40" i="36"/>
  <c r="J40" i="36"/>
  <c r="I40" i="36"/>
  <c r="K39" i="36"/>
  <c r="J39" i="36"/>
  <c r="I39" i="36"/>
  <c r="G43" i="36"/>
  <c r="G45" i="36"/>
  <c r="G47" i="36"/>
  <c r="G51" i="36"/>
  <c r="G49" i="36"/>
  <c r="F51" i="36"/>
  <c r="F49" i="36"/>
  <c r="F47" i="36"/>
  <c r="F45" i="36"/>
  <c r="F43" i="36"/>
  <c r="G41" i="36"/>
  <c r="F41" i="36"/>
  <c r="E51" i="36"/>
  <c r="E49" i="36"/>
  <c r="E47" i="36"/>
  <c r="E45" i="36"/>
  <c r="E43" i="36"/>
  <c r="E41" i="36"/>
  <c r="D51" i="36"/>
  <c r="D49" i="36"/>
  <c r="D47" i="36"/>
  <c r="D45" i="36"/>
  <c r="D43" i="36"/>
  <c r="D41" i="36"/>
  <c r="C51" i="36"/>
  <c r="C49" i="36"/>
  <c r="C47" i="36"/>
  <c r="C45" i="36"/>
  <c r="C43" i="36"/>
  <c r="C41" i="36"/>
  <c r="C36" i="36"/>
  <c r="C35" i="36"/>
  <c r="C33" i="36"/>
  <c r="H45" i="36" s="1"/>
  <c r="C32" i="36"/>
  <c r="W26" i="10"/>
  <c r="R17" i="10"/>
  <c r="M17" i="10"/>
  <c r="H17" i="10"/>
  <c r="C17" i="10"/>
  <c r="W8" i="10"/>
  <c r="E81" i="36" l="1"/>
  <c r="H40" i="36"/>
  <c r="E82" i="36"/>
  <c r="E82" i="27"/>
  <c r="H40" i="27"/>
  <c r="E80" i="27"/>
  <c r="E81" i="27"/>
  <c r="H51" i="36"/>
  <c r="H49" i="36"/>
  <c r="H47" i="36"/>
  <c r="E61" i="40" l="1"/>
  <c r="F59" i="40" l="1"/>
  <c r="E63" i="40"/>
  <c r="E62" i="40"/>
  <c r="G38" i="53" l="1"/>
  <c r="E38" i="53"/>
  <c r="G37" i="53"/>
  <c r="E37" i="53"/>
  <c r="C37" i="53"/>
  <c r="G36" i="53"/>
  <c r="E36" i="53"/>
  <c r="C36" i="53"/>
  <c r="G35" i="53"/>
  <c r="E35" i="53"/>
  <c r="C35" i="53"/>
  <c r="B29" i="53"/>
  <c r="B28" i="53"/>
  <c r="G17" i="53"/>
  <c r="G16" i="53"/>
  <c r="G15" i="53"/>
  <c r="G14" i="53"/>
  <c r="B29" i="49"/>
  <c r="B28" i="49"/>
  <c r="B27" i="49"/>
  <c r="B26" i="49"/>
  <c r="H16" i="49"/>
  <c r="H15" i="49"/>
  <c r="H14" i="49"/>
  <c r="AI15" i="47"/>
  <c r="AH15" i="47"/>
  <c r="AG15" i="4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B15" i="47"/>
  <c r="AI14" i="47"/>
  <c r="AH14" i="47"/>
  <c r="AG14"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C14" i="47"/>
  <c r="B14" i="47"/>
  <c r="AI13" i="47"/>
  <c r="AH13" i="47"/>
  <c r="AG13" i="47"/>
  <c r="AF13" i="47"/>
  <c r="AE13" i="47"/>
  <c r="AD13" i="47"/>
  <c r="AC13" i="47"/>
  <c r="AB13" i="47"/>
  <c r="AA13" i="47"/>
  <c r="Z13" i="47"/>
  <c r="Y13" i="47"/>
  <c r="X13" i="47"/>
  <c r="W13" i="47"/>
  <c r="V13" i="47"/>
  <c r="U13" i="47"/>
  <c r="T13" i="47"/>
  <c r="S13" i="47"/>
  <c r="R13" i="47"/>
  <c r="Q13" i="47"/>
  <c r="P13" i="47"/>
  <c r="O13" i="47"/>
  <c r="N13" i="47"/>
  <c r="M13" i="47"/>
  <c r="L13" i="47"/>
  <c r="K13" i="47"/>
  <c r="J13" i="47"/>
  <c r="I13" i="47"/>
  <c r="H13" i="47"/>
  <c r="G13" i="47"/>
  <c r="F13" i="47"/>
  <c r="E13" i="47"/>
  <c r="D13" i="47"/>
  <c r="C13" i="47"/>
  <c r="B13" i="47"/>
  <c r="AI12" i="47"/>
  <c r="AH12" i="47"/>
  <c r="AG12" i="47"/>
  <c r="AF12" i="47"/>
  <c r="AE12" i="47"/>
  <c r="AD12" i="47"/>
  <c r="AC12" i="47"/>
  <c r="AB12" i="47"/>
  <c r="AA12" i="47"/>
  <c r="Z12" i="47"/>
  <c r="Y12" i="47"/>
  <c r="X12" i="47"/>
  <c r="W12" i="47"/>
  <c r="V12" i="47"/>
  <c r="U12" i="47"/>
  <c r="T12" i="47"/>
  <c r="S12" i="47"/>
  <c r="R12" i="47"/>
  <c r="Q12" i="47"/>
  <c r="P12" i="47"/>
  <c r="O12" i="47"/>
  <c r="N12" i="47"/>
  <c r="M12" i="47"/>
  <c r="L12" i="47"/>
  <c r="K12" i="47"/>
  <c r="J12" i="47"/>
  <c r="I12" i="47"/>
  <c r="H12" i="47"/>
  <c r="G12" i="47"/>
  <c r="F12" i="47"/>
  <c r="E12" i="47"/>
  <c r="D12" i="47"/>
  <c r="C12" i="47"/>
  <c r="B12" i="47"/>
  <c r="AI11" i="47"/>
  <c r="AH11" i="47"/>
  <c r="AG11" i="47"/>
  <c r="AF11" i="47"/>
  <c r="AE11" i="47"/>
  <c r="AD11" i="47"/>
  <c r="AC11" i="47"/>
  <c r="AB11" i="47"/>
  <c r="AA11" i="47"/>
  <c r="Z11" i="47"/>
  <c r="Y11" i="47"/>
  <c r="X11" i="47"/>
  <c r="W11" i="47"/>
  <c r="V11" i="47"/>
  <c r="U11" i="47"/>
  <c r="T11" i="47"/>
  <c r="S11" i="47"/>
  <c r="R11" i="47"/>
  <c r="Q11" i="47"/>
  <c r="P11" i="47"/>
  <c r="O11" i="47"/>
  <c r="N11" i="47"/>
  <c r="M11" i="47"/>
  <c r="L11" i="47"/>
  <c r="K11" i="47"/>
  <c r="J11" i="47"/>
  <c r="I11" i="47"/>
  <c r="H11" i="47"/>
  <c r="G11" i="47"/>
  <c r="F11" i="47"/>
  <c r="E11" i="47"/>
  <c r="D11" i="47"/>
  <c r="C11" i="47"/>
  <c r="B11" i="47"/>
  <c r="AI10" i="47"/>
  <c r="AH10" i="47"/>
  <c r="AG10" i="47"/>
  <c r="AF10" i="47"/>
  <c r="AE10" i="47"/>
  <c r="AD10" i="47"/>
  <c r="AC10" i="47"/>
  <c r="AB10" i="47"/>
  <c r="AA10" i="47"/>
  <c r="Z10" i="47"/>
  <c r="Y10" i="47"/>
  <c r="X10" i="47"/>
  <c r="W10" i="47"/>
  <c r="V10" i="47"/>
  <c r="U10" i="47"/>
  <c r="T10" i="47"/>
  <c r="S10" i="47"/>
  <c r="R10" i="47"/>
  <c r="Q10" i="47"/>
  <c r="P10" i="47"/>
  <c r="O10" i="47"/>
  <c r="N10" i="47"/>
  <c r="M10" i="47"/>
  <c r="L10" i="47"/>
  <c r="K10" i="47"/>
  <c r="J10" i="47"/>
  <c r="I10" i="47"/>
  <c r="H10" i="47"/>
  <c r="G10" i="47"/>
  <c r="F10" i="47"/>
  <c r="E10" i="47"/>
  <c r="D10" i="47"/>
  <c r="C10" i="47"/>
  <c r="B10" i="47"/>
  <c r="AI9" i="47"/>
  <c r="AH9" i="47"/>
  <c r="AG9"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D9" i="47"/>
  <c r="C9" i="47"/>
  <c r="B9" i="47"/>
  <c r="AI8" i="47"/>
  <c r="AH8" i="47"/>
  <c r="AG8"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D8" i="47"/>
  <c r="C8" i="47"/>
  <c r="B8"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D7" i="47"/>
  <c r="C7" i="47"/>
  <c r="K40" i="27"/>
  <c r="J40" i="27"/>
  <c r="I40" i="27"/>
  <c r="K39" i="27"/>
  <c r="J39" i="27"/>
  <c r="I39" i="27"/>
  <c r="H17" i="49" l="1"/>
  <c r="D36" i="49" s="1"/>
  <c r="H36" i="49" l="1"/>
  <c r="F36" i="49"/>
  <c r="D35" i="49"/>
  <c r="D37" i="49"/>
  <c r="H37" i="49" l="1"/>
  <c r="F37" i="49"/>
  <c r="F35" i="49"/>
  <c r="F38" i="49" s="1"/>
  <c r="H35" i="49"/>
  <c r="H38" i="49" l="1"/>
</calcChain>
</file>

<file path=xl/sharedStrings.xml><?xml version="1.0" encoding="utf-8"?>
<sst xmlns="http://schemas.openxmlformats.org/spreadsheetml/2006/main" count="3378" uniqueCount="1754">
  <si>
    <t>none</t>
  </si>
  <si>
    <t>Source of information</t>
  </si>
  <si>
    <t>Goal</t>
  </si>
  <si>
    <t>Type of information</t>
  </si>
  <si>
    <t>Starting point</t>
  </si>
  <si>
    <t xml:space="preserve">Output </t>
  </si>
  <si>
    <t xml:space="preserve">General </t>
  </si>
  <si>
    <t>Definitions</t>
  </si>
  <si>
    <t>Example</t>
  </si>
  <si>
    <t>Method</t>
  </si>
  <si>
    <t>unknown</t>
  </si>
  <si>
    <t>Client</t>
  </si>
  <si>
    <t>farmer</t>
  </si>
  <si>
    <t>trader</t>
  </si>
  <si>
    <t>wholesaler</t>
  </si>
  <si>
    <t>left on field</t>
  </si>
  <si>
    <t>Wholesaler</t>
  </si>
  <si>
    <t>Storage</t>
  </si>
  <si>
    <t>Processing</t>
  </si>
  <si>
    <t>TOTAL</t>
  </si>
  <si>
    <t>Name Client</t>
  </si>
  <si>
    <t>...</t>
  </si>
  <si>
    <t>Answer</t>
  </si>
  <si>
    <t>Destination</t>
  </si>
  <si>
    <t>Animal feed</t>
  </si>
  <si>
    <t>animal feed</t>
  </si>
  <si>
    <t>Activities</t>
  </si>
  <si>
    <t>Questionnaire</t>
  </si>
  <si>
    <t>a</t>
  </si>
  <si>
    <t>b</t>
  </si>
  <si>
    <t>out of home</t>
  </si>
  <si>
    <t>retail price</t>
  </si>
  <si>
    <t>processor</t>
  </si>
  <si>
    <t>wholesale price</t>
  </si>
  <si>
    <t>small farm</t>
  </si>
  <si>
    <t>professional farm</t>
  </si>
  <si>
    <t>Purpose</t>
  </si>
  <si>
    <t>Instructions</t>
  </si>
  <si>
    <t>Manual</t>
  </si>
  <si>
    <t>Contents</t>
  </si>
  <si>
    <t>Focus phase</t>
  </si>
  <si>
    <t>Cause phase</t>
  </si>
  <si>
    <t>Intervention phase</t>
  </si>
  <si>
    <t>contents</t>
  </si>
  <si>
    <t>Name</t>
  </si>
  <si>
    <t>Scope phase</t>
  </si>
  <si>
    <t>..........</t>
  </si>
  <si>
    <t>0. General</t>
  </si>
  <si>
    <t>i</t>
  </si>
  <si>
    <t>ii</t>
  </si>
  <si>
    <t>iii</t>
  </si>
  <si>
    <t>Remark</t>
  </si>
  <si>
    <t>Stakeholder</t>
  </si>
  <si>
    <t>Options</t>
  </si>
  <si>
    <t>Relevant criteria</t>
  </si>
  <si>
    <t>Next</t>
  </si>
  <si>
    <t>Back</t>
  </si>
  <si>
    <t>Retail</t>
  </si>
  <si>
    <t>Desirability: Do we focus on the right FLW pain point?</t>
  </si>
  <si>
    <t>Pillars</t>
  </si>
  <si>
    <t>Other (please fill in here)</t>
  </si>
  <si>
    <t>(Please fill in here)</t>
  </si>
  <si>
    <t>Optional 2</t>
  </si>
  <si>
    <t>Optional 3</t>
  </si>
  <si>
    <t>Optional 1</t>
  </si>
  <si>
    <t>Stakeholders</t>
  </si>
  <si>
    <t>Stakeholder 1</t>
  </si>
  <si>
    <t>Stakeholder 2</t>
  </si>
  <si>
    <t>Stakeholder 3</t>
  </si>
  <si>
    <t>Stakeholder 4</t>
  </si>
  <si>
    <t>Stakeholder 5</t>
  </si>
  <si>
    <t>Stakeholder 6</t>
  </si>
  <si>
    <t>Stakeholder 7</t>
  </si>
  <si>
    <t>Stakeholder 8</t>
  </si>
  <si>
    <t>Stakeholder 9</t>
  </si>
  <si>
    <t>Stakeholder 10</t>
  </si>
  <si>
    <t>Stakeholder 11</t>
  </si>
  <si>
    <t>Stakeholder 12</t>
  </si>
  <si>
    <t>Stakeholder 13</t>
  </si>
  <si>
    <t>Stakeholder 14</t>
  </si>
  <si>
    <t>Stakeholder 15</t>
  </si>
  <si>
    <t>Goal of this phase</t>
  </si>
  <si>
    <t>Specified goal</t>
  </si>
  <si>
    <t>Wholesale</t>
  </si>
  <si>
    <t>Source 1</t>
  </si>
  <si>
    <t>Source 2</t>
  </si>
  <si>
    <t xml:space="preserve">Next </t>
  </si>
  <si>
    <t>Collection (centre)</t>
  </si>
  <si>
    <t>Trade</t>
  </si>
  <si>
    <t>Introduction</t>
  </si>
  <si>
    <t>SCL type</t>
  </si>
  <si>
    <t>frequency</t>
  </si>
  <si>
    <t>transporter</t>
  </si>
  <si>
    <t>retailer</t>
  </si>
  <si>
    <t>Case 2</t>
  </si>
  <si>
    <t>Examples</t>
  </si>
  <si>
    <t>Case 1</t>
  </si>
  <si>
    <t>Case 3</t>
  </si>
  <si>
    <t>Case 4</t>
  </si>
  <si>
    <t>case 1</t>
  </si>
  <si>
    <t>case 2</t>
  </si>
  <si>
    <t>case 3</t>
  </si>
  <si>
    <t>case 4</t>
  </si>
  <si>
    <t>(part of) one supply chain</t>
  </si>
  <si>
    <t>only one supply chain link</t>
  </si>
  <si>
    <t>generic</t>
  </si>
  <si>
    <t>specific</t>
  </si>
  <si>
    <t>generic approach:</t>
  </si>
  <si>
    <t>... %</t>
  </si>
  <si>
    <t xml:space="preserve">title in the SCL box </t>
  </si>
  <si>
    <t>landfill</t>
  </si>
  <si>
    <t>weight %</t>
  </si>
  <si>
    <t>iv</t>
  </si>
  <si>
    <t>Landfill</t>
  </si>
  <si>
    <t>?</t>
  </si>
  <si>
    <t>Unknown</t>
  </si>
  <si>
    <t>Agricultural production</t>
  </si>
  <si>
    <t>Contact</t>
  </si>
  <si>
    <t>Step 1</t>
  </si>
  <si>
    <t>Step 2</t>
  </si>
  <si>
    <t>Example:</t>
  </si>
  <si>
    <t>Trader</t>
  </si>
  <si>
    <t>Processor</t>
  </si>
  <si>
    <t>Farmer</t>
  </si>
  <si>
    <t>Order these types of SCLs as headers from a table in such a way that first one is where the flow starts and the last one where it ends</t>
  </si>
  <si>
    <t>Step 3</t>
  </si>
  <si>
    <t>Step 4</t>
  </si>
  <si>
    <t>Put the connections between all these SCLs in the scheme including the means of transport.</t>
  </si>
  <si>
    <t>Note that if the transporter is a SCL on its own, it is in the list of SCLs from the start.</t>
  </si>
  <si>
    <t>In the example transport is arranged by the SCLs mentioned at the beginning.</t>
  </si>
  <si>
    <t>Sort for market</t>
  </si>
  <si>
    <t>food bank</t>
  </si>
  <si>
    <t>rodients</t>
  </si>
  <si>
    <t>waste processing</t>
  </si>
  <si>
    <t>composting</t>
  </si>
  <si>
    <t>starch factory</t>
  </si>
  <si>
    <t>specific approach:</t>
  </si>
  <si>
    <t>Remark:</t>
  </si>
  <si>
    <t>The transport mode is mentioned and placed close to the connection arrow and the SCL that is responsible for it (see example)</t>
  </si>
  <si>
    <t>what type of experts are required to select the panel from?</t>
  </si>
  <si>
    <t>what are criteria to select these experts?</t>
  </si>
  <si>
    <t>how many experts of each type are required?</t>
  </si>
  <si>
    <t xml:space="preserve">The types of experts that can be required </t>
  </si>
  <si>
    <t>Governments and local ministries</t>
  </si>
  <si>
    <t xml:space="preserve">Special crop associations </t>
  </si>
  <si>
    <t>Consultants</t>
  </si>
  <si>
    <t>Farmer organization/ cooperatives</t>
  </si>
  <si>
    <t>Farmers</t>
  </si>
  <si>
    <t>Broker/ Collector/Trader</t>
  </si>
  <si>
    <t>Processors</t>
  </si>
  <si>
    <t>Wholesalers</t>
  </si>
  <si>
    <t>Retailers</t>
  </si>
  <si>
    <t>(speaking English is not a requirement)</t>
  </si>
  <si>
    <t>How many experts of each type are required?</t>
  </si>
  <si>
    <t>This approach not only describes the process to finally achieve consensus, but also provides indications about the number of experts</t>
  </si>
  <si>
    <t>Based on the Delphi approach and on the case structure we come to the following advice for the expert group:</t>
  </si>
  <si>
    <t xml:space="preserve">The reasoning behind the amount per expert type is: </t>
  </si>
  <si>
    <t>Supply chain links</t>
  </si>
  <si>
    <t>External actors</t>
  </si>
  <si>
    <t>Transporter</t>
  </si>
  <si>
    <t>Government</t>
  </si>
  <si>
    <t>Research Institute</t>
  </si>
  <si>
    <t>NGO</t>
  </si>
  <si>
    <t>Association</t>
  </si>
  <si>
    <t>Consultant</t>
  </si>
  <si>
    <t>5-6</t>
  </si>
  <si>
    <t>3-4</t>
  </si>
  <si>
    <t>2-3</t>
  </si>
  <si>
    <t>1 (optional)</t>
  </si>
  <si>
    <t>23-28</t>
  </si>
  <si>
    <t>8-11</t>
  </si>
  <si>
    <t>8-10</t>
  </si>
  <si>
    <t>1-2</t>
  </si>
  <si>
    <t>0-1</t>
  </si>
  <si>
    <t>11-16</t>
  </si>
  <si>
    <t>4-5</t>
  </si>
  <si>
    <t>5-9</t>
  </si>
  <si>
    <t>In general a group of about 15 experts can do the job, and this will be our starting point as well.</t>
  </si>
  <si>
    <t>In the protocol we differentiate between the cases that can build up to all possible situations (as explained earlier).</t>
  </si>
  <si>
    <t>Food flow</t>
  </si>
  <si>
    <t>Out of scope food flows</t>
  </si>
  <si>
    <t>Total flow</t>
  </si>
  <si>
    <t>a) Food flow diagram</t>
  </si>
  <si>
    <t>Example for one SCL</t>
  </si>
  <si>
    <t>Questions to be answered in this step are:</t>
  </si>
  <si>
    <t>-</t>
  </si>
  <si>
    <t>v</t>
  </si>
  <si>
    <t>vi</t>
  </si>
  <si>
    <t>This phase has two outputs a) and b):</t>
  </si>
  <si>
    <t>All the three flows (mentioned above) together.</t>
  </si>
  <si>
    <t>sales</t>
  </si>
  <si>
    <t>Example 2a</t>
  </si>
  <si>
    <r>
      <rPr>
        <sz val="11"/>
        <rFont val="Calibri"/>
        <family val="2"/>
        <scheme val="minor"/>
      </rPr>
      <t xml:space="preserve">select an expert panel. </t>
    </r>
    <r>
      <rPr>
        <b/>
        <u/>
        <sz val="11"/>
        <color theme="10"/>
        <rFont val="Calibri"/>
        <family val="2"/>
        <scheme val="minor"/>
      </rPr>
      <t>(Click here to see 'how to arrange experts')</t>
    </r>
  </si>
  <si>
    <t>Example 2b</t>
  </si>
  <si>
    <t>Interventions</t>
  </si>
  <si>
    <t>Food flow phase</t>
  </si>
  <si>
    <t>A picture with some examples is shown to the right.</t>
  </si>
  <si>
    <r>
      <t>Place the number of SCLs as relevant from your scope into their column with a box. If it is</t>
    </r>
    <r>
      <rPr>
        <b/>
        <u/>
        <sz val="11"/>
        <rFont val="Calibri"/>
        <family val="2"/>
        <scheme val="minor"/>
      </rPr>
      <t xml:space="preserve"> generic</t>
    </r>
    <r>
      <rPr>
        <sz val="11"/>
        <rFont val="Calibri"/>
        <family val="2"/>
        <scheme val="minor"/>
      </rPr>
      <t xml:space="preserve">, just put the SCL type in the box. </t>
    </r>
  </si>
  <si>
    <r>
      <t xml:space="preserve">In case it is </t>
    </r>
    <r>
      <rPr>
        <b/>
        <u/>
        <sz val="11"/>
        <rFont val="Calibri"/>
        <family val="2"/>
        <scheme val="minor"/>
      </rPr>
      <t>specific</t>
    </r>
    <r>
      <rPr>
        <sz val="11"/>
        <rFont val="Calibri"/>
        <family val="2"/>
        <scheme val="minor"/>
      </rPr>
      <t xml:space="preserve"> put the name of the SCL (which could be a specific group like a cooperative; it is just one specific entity)</t>
    </r>
  </si>
  <si>
    <r>
      <t xml:space="preserve">List all the </t>
    </r>
    <r>
      <rPr>
        <u/>
        <sz val="11"/>
        <rFont val="Calibri"/>
        <family val="2"/>
        <scheme val="minor"/>
      </rPr>
      <t>types</t>
    </r>
    <r>
      <rPr>
        <sz val="11"/>
        <rFont val="Calibri"/>
        <family val="2"/>
        <scheme val="minor"/>
      </rPr>
      <t xml:space="preserve"> of Supply Chain Links (SCLs) identified in the scope in one column</t>
    </r>
  </si>
  <si>
    <t>a)</t>
  </si>
  <si>
    <t>b)</t>
  </si>
  <si>
    <t>c)</t>
  </si>
  <si>
    <t>d)</t>
  </si>
  <si>
    <t>e)</t>
  </si>
  <si>
    <t>f)</t>
  </si>
  <si>
    <t>in case 3 the number of SCL experts differs per type because of the variety per type of stakeholder: farmers (8-10), transporters and processors (4-5), the rest (6-8).</t>
  </si>
  <si>
    <t xml:space="preserve">in case 4 (one particular SCL) also the number of experts differs, but in this case based on the number of employees. A large processor will require more experts than a small one. </t>
  </si>
  <si>
    <t>add up to 15 on average (however if the case is simple (case 2 and 4) the number can be less, and if the case is complex (case 1) the number is higher).</t>
  </si>
  <si>
    <t>in case 2  2-3 experts (actual stakeholders in the particular SC, i.e. people from the farm/company/...) per SCL will be involved.</t>
  </si>
  <si>
    <t>Hence, in case farmers are involved in case 3 two experts are selected and in case 4 one expert is selected. Similarly, in most cases NGO's focus on production and will be selected in case farmers are involved.</t>
  </si>
  <si>
    <t>With relation to the government there are various specialists in most cases: product, technical and statistical experts. In case 1 all 3 are useful. Moreover the government has knowledge about farming/agriculture.</t>
  </si>
  <si>
    <t>Below the table is elaborated for the cases in the scheme above:</t>
  </si>
  <si>
    <r>
      <t>f</t>
    </r>
    <r>
      <rPr>
        <vertAlign val="subscript"/>
        <sz val="11"/>
        <rFont val="Calibri"/>
        <family val="2"/>
        <scheme val="minor"/>
      </rPr>
      <t>1</t>
    </r>
  </si>
  <si>
    <r>
      <t>f</t>
    </r>
    <r>
      <rPr>
        <vertAlign val="subscript"/>
        <sz val="11"/>
        <rFont val="Calibri"/>
        <family val="2"/>
        <scheme val="minor"/>
      </rPr>
      <t>2</t>
    </r>
    <r>
      <rPr>
        <sz val="11"/>
        <color theme="1"/>
        <rFont val="Calibri"/>
        <family val="2"/>
        <scheme val="minor"/>
      </rPr>
      <t/>
    </r>
  </si>
  <si>
    <r>
      <t>f</t>
    </r>
    <r>
      <rPr>
        <vertAlign val="subscript"/>
        <sz val="11"/>
        <rFont val="Calibri"/>
        <family val="2"/>
        <scheme val="minor"/>
      </rPr>
      <t>3</t>
    </r>
    <r>
      <rPr>
        <sz val="11"/>
        <color theme="1"/>
        <rFont val="Calibri"/>
        <family val="2"/>
        <scheme val="minor"/>
      </rPr>
      <t/>
    </r>
  </si>
  <si>
    <r>
      <t>f</t>
    </r>
    <r>
      <rPr>
        <vertAlign val="subscript"/>
        <sz val="11"/>
        <rFont val="Calibri"/>
        <family val="2"/>
        <scheme val="minor"/>
      </rPr>
      <t>4</t>
    </r>
    <r>
      <rPr>
        <sz val="11"/>
        <color theme="1"/>
        <rFont val="Calibri"/>
        <family val="2"/>
        <scheme val="minor"/>
      </rPr>
      <t/>
    </r>
  </si>
  <si>
    <r>
      <t>f</t>
    </r>
    <r>
      <rPr>
        <vertAlign val="subscript"/>
        <sz val="11"/>
        <rFont val="Calibri"/>
        <family val="2"/>
        <scheme val="minor"/>
      </rPr>
      <t>5</t>
    </r>
    <r>
      <rPr>
        <sz val="11"/>
        <color theme="1"/>
        <rFont val="Calibri"/>
        <family val="2"/>
        <scheme val="minor"/>
      </rPr>
      <t/>
    </r>
  </si>
  <si>
    <r>
      <t>f</t>
    </r>
    <r>
      <rPr>
        <vertAlign val="subscript"/>
        <sz val="11"/>
        <rFont val="Calibri"/>
        <family val="2"/>
        <scheme val="minor"/>
      </rPr>
      <t>6</t>
    </r>
    <r>
      <rPr>
        <sz val="11"/>
        <color theme="1"/>
        <rFont val="Calibri"/>
        <family val="2"/>
        <scheme val="minor"/>
      </rPr>
      <t/>
    </r>
  </si>
  <si>
    <r>
      <t>In the examples (</t>
    </r>
    <r>
      <rPr>
        <b/>
        <sz val="11"/>
        <rFont val="Calibri"/>
        <family val="2"/>
        <scheme val="minor"/>
      </rPr>
      <t>case 1-4</t>
    </r>
    <r>
      <rPr>
        <sz val="11"/>
        <rFont val="Calibri"/>
        <family val="2"/>
        <scheme val="minor"/>
      </rPr>
      <t>) it is assumed that transport is taken care of by one of the two SCLs that are connected.</t>
    </r>
  </si>
  <si>
    <r>
      <t xml:space="preserve">In this case a </t>
    </r>
    <r>
      <rPr>
        <b/>
        <u/>
        <sz val="11"/>
        <rFont val="Calibri"/>
        <family val="2"/>
        <scheme val="minor"/>
      </rPr>
      <t>generic</t>
    </r>
    <r>
      <rPr>
        <b/>
        <sz val="11"/>
        <rFont val="Calibri"/>
        <family val="2"/>
        <scheme val="minor"/>
      </rPr>
      <t xml:space="preserve"> </t>
    </r>
    <r>
      <rPr>
        <sz val="11"/>
        <rFont val="Calibri"/>
        <family val="2"/>
        <scheme val="minor"/>
      </rPr>
      <t xml:space="preserve">approach is advised at farm level, and since there is only one processor, a </t>
    </r>
    <r>
      <rPr>
        <b/>
        <u/>
        <sz val="11"/>
        <rFont val="Calibri"/>
        <family val="2"/>
        <scheme val="minor"/>
      </rPr>
      <t>specific</t>
    </r>
    <r>
      <rPr>
        <sz val="11"/>
        <rFont val="Calibri"/>
        <family val="2"/>
        <scheme val="minor"/>
      </rPr>
      <t xml:space="preserve"> approach is advised there.</t>
    </r>
  </si>
  <si>
    <r>
      <t xml:space="preserve">Detailed information: </t>
    </r>
    <r>
      <rPr>
        <sz val="11"/>
        <color theme="1"/>
        <rFont val="Calibri"/>
        <family val="2"/>
        <scheme val="minor"/>
      </rPr>
      <t xml:space="preserve"> A flow diagram involving all selected SCLs, including per SCL a table with details.</t>
    </r>
  </si>
  <si>
    <t>to be involved in order to get unbiased estimates and good qualitative results.</t>
  </si>
  <si>
    <t>number reflects the relative variety (i.e. there are more farmers than processors, hence more farmers in the panel).</t>
  </si>
  <si>
    <t>Note that combinations of cases may occur leading to combinations of expert panels. Furthermore the table should be used as a guideline and is not mandatory.</t>
  </si>
  <si>
    <t>https://sites.google.com/iastate.edu/phlfwreduction/home</t>
  </si>
  <si>
    <t>Name Organization client</t>
  </si>
  <si>
    <t>At the same time, the ordering is such that the SCLs are put from left to right according to position in the sequence of SCLs from begin to end.</t>
  </si>
  <si>
    <t>(If it is not clear for a pair of SCLs, or they do not occur in the same supply chain of the  selected (part of the) network, just take any order for these two SCL types)</t>
  </si>
  <si>
    <t>Afterwards the headers and column lines can be deleted</t>
  </si>
  <si>
    <t>In practice these 4 cases cover most of the FLW clients typical needs. Summarizing we can classify these 4 cases in the following way:</t>
  </si>
  <si>
    <t>To define the scope of the study.</t>
  </si>
  <si>
    <t>2. The level of detail in product and time;</t>
  </si>
  <si>
    <t>Years of experience (at least 5, preferably &gt;=10);</t>
  </si>
  <si>
    <t>Years working as or being part of the specific (type of) stakeholder (at least 5, preferably &gt;=10);</t>
  </si>
  <si>
    <t>Preferably familiar with other supply chain actors of the same type and other type.</t>
  </si>
  <si>
    <t>Years of experience (at least 5, preferably &gt;=10) in their role now;</t>
  </si>
  <si>
    <t>Depending on the case (see later on): technical, production and/or statistical background (can be 1 person per background);</t>
  </si>
  <si>
    <t>Knowledge about the specific product at hand.</t>
  </si>
  <si>
    <t>Percentage of FLW relative to production (tonnes/year).</t>
  </si>
  <si>
    <t>weight tonnes</t>
  </si>
  <si>
    <t>Weight in tonnes/year that end up in some destination (in first instance not differentiated per destination).</t>
  </si>
  <si>
    <t>activities taking place at that particular SCL where residue stream originates</t>
  </si>
  <si>
    <t>Residual flow</t>
  </si>
  <si>
    <t>Goal of expert involvement:  provide information on type and size of commercial food flows (where they come from and where they go to) and residual flows (where they arise and where they go to).</t>
  </si>
  <si>
    <t>Buwuk Sorting cooperation</t>
  </si>
  <si>
    <t>Interviewing individual actors with use of the cause tree tool</t>
  </si>
  <si>
    <t>Type of information from 'Focus' phase</t>
  </si>
  <si>
    <t>The focus point(s) of the study. This can be one specific supply chain link or actor, or even one specific activity conducted in the supply chain.</t>
  </si>
  <si>
    <t>Type of information from earlier phases</t>
  </si>
  <si>
    <t>Measurement phase (optional)</t>
  </si>
  <si>
    <t>- An overview of potential interventions that can be linked to the root cause(s).</t>
  </si>
  <si>
    <t xml:space="preserve">1. </t>
  </si>
  <si>
    <t>tonnes</t>
  </si>
  <si>
    <t>2.</t>
  </si>
  <si>
    <t>Kg CO2-eq</t>
  </si>
  <si>
    <t xml:space="preserve">Decrease FLW with: </t>
  </si>
  <si>
    <t xml:space="preserve">Reduce GHG emmissions with: </t>
  </si>
  <si>
    <t>Impact</t>
  </si>
  <si>
    <t>Back to start</t>
  </si>
  <si>
    <t>Consumer</t>
  </si>
  <si>
    <t>Food service</t>
  </si>
  <si>
    <t>Building blocks</t>
  </si>
  <si>
    <t>Actors</t>
  </si>
  <si>
    <t>Mode of transportation</t>
  </si>
  <si>
    <t>Copy-paste the building blocks if you need more</t>
  </si>
  <si>
    <t>To do:</t>
  </si>
  <si>
    <t xml:space="preserve">1. Make the same food flow diagram as you made in A), but swop the 'blue actor bars' with the tables below. </t>
  </si>
  <si>
    <t>2. Fill in the tables</t>
  </si>
  <si>
    <t>Make the  diagram</t>
  </si>
  <si>
    <t>x</t>
  </si>
  <si>
    <t>How do you want to express the FLW? What unit per what time period?</t>
  </si>
  <si>
    <t>tons/ha per year (e.g. Farmer)</t>
  </si>
  <si>
    <t>c</t>
  </si>
  <si>
    <t>value loss (sales price x price per unit) per season</t>
  </si>
  <si>
    <t>Multiple answers are possible</t>
  </si>
  <si>
    <t>Answer:</t>
  </si>
  <si>
    <t>Cause tree tool</t>
  </si>
  <si>
    <t>Packaging</t>
  </si>
  <si>
    <t>Communication</t>
  </si>
  <si>
    <t>Salting and smoking (animal products)</t>
  </si>
  <si>
    <t>Type</t>
  </si>
  <si>
    <t>Intervention</t>
  </si>
  <si>
    <t>Training on internet communication</t>
  </si>
  <si>
    <t>Electronic payment systems</t>
  </si>
  <si>
    <t>USDA Porta-cooler</t>
  </si>
  <si>
    <t>Cooled trucks</t>
  </si>
  <si>
    <t>Reefers, mechanical</t>
  </si>
  <si>
    <t>Passive cooling (insulated pallet covers), non mechanical</t>
  </si>
  <si>
    <t>(pre)Cooling</t>
  </si>
  <si>
    <t>Portable evaporative forced air cooling systems, non mechanical</t>
  </si>
  <si>
    <t>Micro-perforated plastic films to extend high quality period</t>
  </si>
  <si>
    <t>Mechanical drying</t>
  </si>
  <si>
    <t>Mobile drying</t>
  </si>
  <si>
    <t>Maize crib elevated on poles</t>
  </si>
  <si>
    <t>Small-scale Coolbot Cold rooms, mechanical</t>
  </si>
  <si>
    <t>Large-scale: Evaporatively cooled warehouses, non mechanical</t>
  </si>
  <si>
    <t>Large-scale Controlled Atmosphere, mechanical</t>
  </si>
  <si>
    <t>Metalic silos</t>
  </si>
  <si>
    <t>Cloth shade structure</t>
  </si>
  <si>
    <t>Centralized storage facility</t>
  </si>
  <si>
    <t>Family-based storage facility</t>
  </si>
  <si>
    <t>Traceability</t>
  </si>
  <si>
    <t>Set up 'first mile' quality enhancement (from farmer to first aggregation point to strenghten the partnership between farmers and processors or exporters)</t>
  </si>
  <si>
    <t xml:space="preserve">Potential interventions </t>
  </si>
  <si>
    <t>Technology</t>
  </si>
  <si>
    <t>Finance</t>
  </si>
  <si>
    <t>Good practice</t>
  </si>
  <si>
    <t>Organization</t>
  </si>
  <si>
    <t>Policy measures</t>
  </si>
  <si>
    <t>Economics</t>
  </si>
  <si>
    <t>(pre)cooling</t>
  </si>
  <si>
    <t>Access to finance/credit</t>
  </si>
  <si>
    <t>Product treatment</t>
  </si>
  <si>
    <t>Sorting and grading</t>
  </si>
  <si>
    <t>Harvest handling</t>
  </si>
  <si>
    <t>Warehouse Management</t>
  </si>
  <si>
    <t>Training in general</t>
  </si>
  <si>
    <t>Material</t>
  </si>
  <si>
    <t>Creating market linkage</t>
  </si>
  <si>
    <t>Shorten supply chain</t>
  </si>
  <si>
    <t>Private sector</t>
  </si>
  <si>
    <t>Certification</t>
  </si>
  <si>
    <t>Lead farmer groups</t>
  </si>
  <si>
    <t>Infrastructure</t>
  </si>
  <si>
    <t>Financial incentives</t>
  </si>
  <si>
    <t>Storage management</t>
  </si>
  <si>
    <t>Create community awareness</t>
  </si>
  <si>
    <t>Formalize market</t>
  </si>
  <si>
    <t>Technology transfer and development</t>
  </si>
  <si>
    <t>Climate impact</t>
  </si>
  <si>
    <t>Legal changes</t>
  </si>
  <si>
    <t>Freedom and choice of variety</t>
  </si>
  <si>
    <t>Food loss measurement</t>
  </si>
  <si>
    <t>Entrepreneurship</t>
  </si>
  <si>
    <t>Trade agreement</t>
  </si>
  <si>
    <t>1 = connection</t>
  </si>
  <si>
    <t>0 = no connection</t>
  </si>
  <si>
    <t>Interventions --&gt;</t>
  </si>
  <si>
    <t>Causes |</t>
  </si>
  <si>
    <t>cause code</t>
  </si>
  <si>
    <t>root cause</t>
  </si>
  <si>
    <t>1.1.1</t>
  </si>
  <si>
    <t>accidents-capsizing boat-canoes to small/unstable to take large nets with fish</t>
  </si>
  <si>
    <t>bumpy road-hole in the road, or partly unpaved</t>
  </si>
  <si>
    <t>bumpy road-gravel road (not paved)</t>
  </si>
  <si>
    <t>bumpy road-landslide (road)</t>
  </si>
  <si>
    <t>bycatch-the unwanted fish and other marine creatures trapped by commercial fishing nets during fishing for a different species.</t>
  </si>
  <si>
    <t>colour-discoloration</t>
  </si>
  <si>
    <t>colour-lack of color development (e.g. apple)</t>
  </si>
  <si>
    <t>consumer behaviour-purchase in excess of need and cannot consume before expiry date</t>
  </si>
  <si>
    <t>consumer behaviour-selection of product that look perfect but are not</t>
  </si>
  <si>
    <t>consumer behaviour-easily throw away food (western countries)</t>
  </si>
  <si>
    <t>consumer behaviour-select the product with the most far away 'best-before' and/or 'use-by' date, creating losses at shop level</t>
  </si>
  <si>
    <t>consumer knowledge-Confusion about "best-before" and " use-by" date label. People throw away even at "best before" date</t>
  </si>
  <si>
    <t xml:space="preserve">contamination-produce got contaminated with dirt </t>
  </si>
  <si>
    <t>contamination-mixing different type of produce leading to contamination</t>
  </si>
  <si>
    <t>contamination-mixing different type of produce leading to ethylene damage</t>
  </si>
  <si>
    <t>contamination-Contamination along the processing line/equipment</t>
  </si>
  <si>
    <t>delay-delay during transport</t>
  </si>
  <si>
    <t>delay-time abuse during auction (long bargaining/auctioning of poorly- or non-iced fish)</t>
  </si>
  <si>
    <t>delay-Fish stay in nets for long hours at harvesting ground</t>
  </si>
  <si>
    <t>delay-long collection time</t>
  </si>
  <si>
    <t>deterioration-maillard reaction (non-enzymatic browning of dried fruits. Formation of brown pigments when heating a solution of glucose and glycine. Browning developing during the heating or prolonged storage of foods)</t>
  </si>
  <si>
    <t>deterioration-sap burn (when the stem (pedicel) of a mango fruit is broken, the broken end exudes out sap, which adheres on the fruit peel causing serious skin damages within a few hours thereby, results with brown-black spots or stripes).</t>
  </si>
  <si>
    <t>disease-during production (product specific) from soil</t>
  </si>
  <si>
    <t>disease-when stored</t>
  </si>
  <si>
    <t>disease-rot</t>
  </si>
  <si>
    <t>disease-fungus</t>
  </si>
  <si>
    <t>disease-stem end rot</t>
  </si>
  <si>
    <t>disease-transit rot</t>
  </si>
  <si>
    <t>disease-cigar end rot</t>
  </si>
  <si>
    <t>disease-aflatoxin contamination; Aflatoxin is produced by molds in the soil (fungi) and is toxic</t>
  </si>
  <si>
    <t>disease-virus</t>
  </si>
  <si>
    <t>disease-bacteria</t>
  </si>
  <si>
    <t>disease-bacterial rot</t>
  </si>
  <si>
    <t>disease-mastitis</t>
  </si>
  <si>
    <t>Wrong level of drying-no drying possible</t>
  </si>
  <si>
    <t xml:space="preserve">Wrong level of drying-drying time too short </t>
  </si>
  <si>
    <t>13-1</t>
  </si>
  <si>
    <t>growth phase plant-limited growth plant and hence not marketable</t>
  </si>
  <si>
    <t>13-2</t>
  </si>
  <si>
    <t>growth phase plant-abortion of fruitlet in early season fruits such as loquat</t>
  </si>
  <si>
    <t>13-3</t>
  </si>
  <si>
    <t>growth phase plant-damaged reproductive organ.</t>
  </si>
  <si>
    <t>13-4</t>
  </si>
  <si>
    <t>growth phase plant-flower drop</t>
  </si>
  <si>
    <t>13-5</t>
  </si>
  <si>
    <t>growth phase plant-trimming to achieve desired shape and size (excessive trimming to attain a certain shape or size. Trimmings (from produce such as carrots, cabbages and lettuce), although perfectly fit and safe for human consumption, are usually discarded</t>
  </si>
  <si>
    <t>14-1-1</t>
  </si>
  <si>
    <t>handling-dropping produce-during harvesting</t>
  </si>
  <si>
    <t>14-1-2</t>
  </si>
  <si>
    <t>handling-dropping produce-during winnowing, flying with the wind</t>
  </si>
  <si>
    <t>14-1-3-1</t>
  </si>
  <si>
    <t>handling-dropping produce-during threshing, outside tarpaulin or canvas-by manual threshing</t>
  </si>
  <si>
    <t>14-1-3-2</t>
  </si>
  <si>
    <t>handling-dropping produce-during threshing, outside tarpaulin or canvas-by machine threshing</t>
  </si>
  <si>
    <t>14-2-1</t>
  </si>
  <si>
    <t>handling-rough handling, damaging product-at grading</t>
  </si>
  <si>
    <t>14-2-2</t>
  </si>
  <si>
    <t>handling-rough handling, damaging product-at sorting</t>
  </si>
  <si>
    <t>14-2-3</t>
  </si>
  <si>
    <t>handling-rough handling, damaging product-at packing</t>
  </si>
  <si>
    <t>14-2-4</t>
  </si>
  <si>
    <t>handling-rough handling, damaging product-at harvesting</t>
  </si>
  <si>
    <t>14-2-5</t>
  </si>
  <si>
    <t>handling-rough handling, damaging product-at loading/off-loading transport modality</t>
  </si>
  <si>
    <t>14-2-6</t>
  </si>
  <si>
    <t>handling-rough handling, damaging product-suboptimal tools (fork jembe, sickle)</t>
  </si>
  <si>
    <t>14-3</t>
  </si>
  <si>
    <t xml:space="preserve">handling-incomplete handling </t>
  </si>
  <si>
    <t>14-4</t>
  </si>
  <si>
    <t>handling-bag too heavy to carefully handle (e.g. potato bags 110 kg)</t>
  </si>
  <si>
    <t>15-1</t>
  </si>
  <si>
    <t>Bad harvest -harvested too early</t>
  </si>
  <si>
    <t>15-2</t>
  </si>
  <si>
    <t>Bad harvest -harvested too late</t>
  </si>
  <si>
    <t>15-3</t>
  </si>
  <si>
    <t>Bad harvest -scattering (Before harvest: when grain is ripe, the plant can let go the paddy during strong winds. Post-harvest: when lifting the grain bundles grain scatters, or during threshing the rice paddy scatters)</t>
  </si>
  <si>
    <t>15-4</t>
  </si>
  <si>
    <t>Bad harvest -harvesting of the crop coinciding with rains, causing damage when harvested</t>
  </si>
  <si>
    <t>15-5</t>
  </si>
  <si>
    <t>Bad harvest -improper harvest day/week (e.g. arranged transport comes once a week. That day all farmers need employees to harvest highly perishable produce, or it is raining that week)</t>
  </si>
  <si>
    <t>15-6</t>
  </si>
  <si>
    <t>Bad harvest -unharvested portion</t>
  </si>
  <si>
    <t>16-1</t>
  </si>
  <si>
    <t>high pressure packing -large pile of produce for display; physical damage</t>
  </si>
  <si>
    <t>16-2-1</t>
  </si>
  <si>
    <t>high pressure packing -packed in large bulk; physical damage-in storage</t>
  </si>
  <si>
    <t>16-2-2</t>
  </si>
  <si>
    <t>high pressure packing -packed in large bulk; physical damage-on trucks (or other transport modality)</t>
  </si>
  <si>
    <t>16-3</t>
  </si>
  <si>
    <t>high pressure packing -over packing (products are pushed to fit in the packaging unit, or many packing units are pushed to fit in one transport modality and get damaged)</t>
  </si>
  <si>
    <t>17-1</t>
  </si>
  <si>
    <t>labour-unavailability of labour</t>
  </si>
  <si>
    <t>17-2</t>
  </si>
  <si>
    <t>labour-unprofessional/untrained/no skill</t>
  </si>
  <si>
    <t>17-3</t>
  </si>
  <si>
    <t>labour-price of labour too high</t>
  </si>
  <si>
    <t>18-1</t>
  </si>
  <si>
    <t>malpractice-caught for water adulteration of the milk</t>
  </si>
  <si>
    <t>20-1</t>
  </si>
  <si>
    <t>moisture-Moisture loss in storage (not during drying, when moisture loss is on purpose)</t>
  </si>
  <si>
    <t>20-2-1-1</t>
  </si>
  <si>
    <t>moisture-moisture influx (Increase in moisture content)-low temperature-high altitude</t>
  </si>
  <si>
    <t>20-2-1-2</t>
  </si>
  <si>
    <t>moisture-moisture influx (Increase in moisture content)-low temperature-climate conditions</t>
  </si>
  <si>
    <t>20-3</t>
  </si>
  <si>
    <t>moisture-content too high at harvest</t>
  </si>
  <si>
    <t>20-4</t>
  </si>
  <si>
    <t>moisture-content too low at harvest</t>
  </si>
  <si>
    <t>20-5</t>
  </si>
  <si>
    <t>moisture-content too high at drying</t>
  </si>
  <si>
    <t>20-6</t>
  </si>
  <si>
    <t>moisture-content too low at drying</t>
  </si>
  <si>
    <t>20-7</t>
  </si>
  <si>
    <t>moisture-shriveling</t>
  </si>
  <si>
    <t>21-1</t>
  </si>
  <si>
    <t>money-no money available</t>
  </si>
  <si>
    <t>21-2</t>
  </si>
  <si>
    <t>money-need for cash</t>
  </si>
  <si>
    <t>22-2</t>
  </si>
  <si>
    <t>quality-quality variation</t>
  </si>
  <si>
    <t>23-1</t>
  </si>
  <si>
    <t>packing material-damaged packaging</t>
  </si>
  <si>
    <t>23-2</t>
  </si>
  <si>
    <t>packing material-use of rough packing material</t>
  </si>
  <si>
    <t>24-1</t>
  </si>
  <si>
    <t>pest-insect pest</t>
  </si>
  <si>
    <t>24-2</t>
  </si>
  <si>
    <t>pest-weevil</t>
  </si>
  <si>
    <t>24-3</t>
  </si>
  <si>
    <t>pest-larger grain borer (prostephanus trancatus), type of beetle</t>
  </si>
  <si>
    <t>25-1</t>
  </si>
  <si>
    <t>physical damage-bruised</t>
  </si>
  <si>
    <t>25-2</t>
  </si>
  <si>
    <t>physical damage-cut</t>
  </si>
  <si>
    <t>25-3</t>
  </si>
  <si>
    <t>physical damage-cracking</t>
  </si>
  <si>
    <t>25-4</t>
  </si>
  <si>
    <t>physical damage-shell damage</t>
  </si>
  <si>
    <t>25-7</t>
  </si>
  <si>
    <t>physical damage-abrasion</t>
  </si>
  <si>
    <t>25-8</t>
  </si>
  <si>
    <t>physical damage-puncture</t>
  </si>
  <si>
    <t>26-1</t>
  </si>
  <si>
    <t>prediction-uncertainty in predicting supply to market</t>
  </si>
  <si>
    <t>26-2</t>
  </si>
  <si>
    <t xml:space="preserve">prediction-Demand uncertainty </t>
  </si>
  <si>
    <t>27-1</t>
  </si>
  <si>
    <t>processing error-Oversmoking</t>
  </si>
  <si>
    <t>27-2</t>
  </si>
  <si>
    <t>processing error-During processing resulting in defects (chain).</t>
  </si>
  <si>
    <t>28-1</t>
  </si>
  <si>
    <t>product-incomplete product (e.g. a vine tomato seperated from the bunch)</t>
  </si>
  <si>
    <t>28-3</t>
  </si>
  <si>
    <t>product-immature produce</t>
  </si>
  <si>
    <t>28-4</t>
  </si>
  <si>
    <t>product-overripe produce</t>
  </si>
  <si>
    <t>29-1</t>
  </si>
  <si>
    <t>productivity-reduced productivity</t>
  </si>
  <si>
    <t>30-1</t>
  </si>
  <si>
    <t>purchase behaviour-forward buying</t>
  </si>
  <si>
    <t>31-1</t>
  </si>
  <si>
    <t>safety-use of unregulated chemical</t>
  </si>
  <si>
    <t>31-2</t>
  </si>
  <si>
    <t>safety-unsafe residue level</t>
  </si>
  <si>
    <t>32-1</t>
  </si>
  <si>
    <t>seasonality-supply exceeding demand</t>
  </si>
  <si>
    <t>32-2</t>
  </si>
  <si>
    <t>seasonality-peak season (high supply)</t>
  </si>
  <si>
    <t>32-3</t>
  </si>
  <si>
    <t>seasonality-low season</t>
  </si>
  <si>
    <t>32-5</t>
  </si>
  <si>
    <t>seasonality-festive season (e.g. in Uganda during Christmas people prefer beef. Other products like chicken and fish are almost not sold)</t>
  </si>
  <si>
    <t>33-1</t>
  </si>
  <si>
    <t>size-produce too small (mismatch market)</t>
  </si>
  <si>
    <t>33-2</t>
  </si>
  <si>
    <t>size-produce too large (mismatch market)</t>
  </si>
  <si>
    <t>34-1</t>
  </si>
  <si>
    <t>stock-Pressure to stock/display “perfect” and fresh products.</t>
  </si>
  <si>
    <t>34-2</t>
  </si>
  <si>
    <t>stock-too much in stock of perishable products</t>
  </si>
  <si>
    <t>36-1</t>
  </si>
  <si>
    <t>sunlight damage-sunburn of fruit or vegetable</t>
  </si>
  <si>
    <t>37-2</t>
  </si>
  <si>
    <t>technical inefficiency- inefficiency in machine</t>
  </si>
  <si>
    <t>37-3</t>
  </si>
  <si>
    <t>technical inefficiency-electricity hiccup (in various African countries electricity can go down)</t>
  </si>
  <si>
    <t>37-4</t>
  </si>
  <si>
    <t>technical inefficiency-water acces (solar or other pump malfunctioning)</t>
  </si>
  <si>
    <t>38-1</t>
  </si>
  <si>
    <t xml:space="preserve">handled product hurt or taken away unintentionally by external factors-theft </t>
  </si>
  <si>
    <t>38-2</t>
  </si>
  <si>
    <t>handled product hurt or taken away unintentionally by external factors (14)-eaten or hurt by animals</t>
  </si>
  <si>
    <t>39-1</t>
  </si>
  <si>
    <t>time-waiting time between harvesting and transport miscalculated</t>
  </si>
  <si>
    <t>39-2</t>
  </si>
  <si>
    <t>time-landing late as customers have left (boat in harbour in the afternoon, when market is in the morning)</t>
  </si>
  <si>
    <t>39-3</t>
  </si>
  <si>
    <t>time-traveling long distance (expiry date issues)</t>
  </si>
  <si>
    <t>39-4</t>
  </si>
  <si>
    <t>time-length of the food supply chain</t>
  </si>
  <si>
    <t>40-1</t>
  </si>
  <si>
    <t>weather condition-high altitude-too cold to grow the product there in open field</t>
  </si>
  <si>
    <t>40-2</t>
  </si>
  <si>
    <t>weather condition-low altitude-too hot to grow the product there in open field</t>
  </si>
  <si>
    <t>40-4</t>
  </si>
  <si>
    <t>weather condition-heavy rain (product damaged/died)</t>
  </si>
  <si>
    <t>40-5</t>
  </si>
  <si>
    <t>weather condition-hail (product damaged/died)</t>
  </si>
  <si>
    <t>40-6</t>
  </si>
  <si>
    <t>weather condition-flood (product being soaked)</t>
  </si>
  <si>
    <t>40-7</t>
  </si>
  <si>
    <t>weather condition-storm (product damaged/died)</t>
  </si>
  <si>
    <t>40-10</t>
  </si>
  <si>
    <t>weather condition-improper temperature for a significant period of time</t>
  </si>
  <si>
    <t>40-11</t>
  </si>
  <si>
    <t>weather condition-frost</t>
  </si>
  <si>
    <t>40-17</t>
  </si>
  <si>
    <t>weather condition-change in water temperature</t>
  </si>
  <si>
    <t>40-20</t>
  </si>
  <si>
    <t>weather condition-heavy wind (e.g. rice flies out of plant)</t>
  </si>
  <si>
    <t>40-21</t>
  </si>
  <si>
    <t>weather condition-fire</t>
  </si>
  <si>
    <t>40-22</t>
  </si>
  <si>
    <t>weather condition-limited sun activity</t>
  </si>
  <si>
    <t>40-23</t>
  </si>
  <si>
    <t>weather condition-drought</t>
  </si>
  <si>
    <t>40-24</t>
  </si>
  <si>
    <t>weather condition-lack of water/rain</t>
  </si>
  <si>
    <t>43-1</t>
  </si>
  <si>
    <t>product price-product price is high (somewhere in SC)</t>
  </si>
  <si>
    <t>Intervention 1</t>
  </si>
  <si>
    <t>Intervention 2</t>
  </si>
  <si>
    <t>Rood = Bewoording wordt nog aangepast mbv Jan Verschoor</t>
  </si>
  <si>
    <t>intervention category</t>
  </si>
  <si>
    <t>description/definition</t>
  </si>
  <si>
    <t>Transport</t>
  </si>
  <si>
    <t>Rent</t>
  </si>
  <si>
    <t>capsizing boat</t>
  </si>
  <si>
    <t>clear</t>
  </si>
  <si>
    <t>meal supply-standard portion size</t>
  </si>
  <si>
    <t>meal supply-limited choice of meals</t>
  </si>
  <si>
    <t>structural road quality issue/big holes or partly unpaved</t>
  </si>
  <si>
    <t>structural road quality issue/unpaved</t>
  </si>
  <si>
    <t>incidental (timely) road quality issue</t>
  </si>
  <si>
    <t>Catching other species than required causes a waste flow</t>
  </si>
  <si>
    <t>discoloration</t>
  </si>
  <si>
    <t>the colour relates to the product being inedible</t>
  </si>
  <si>
    <t>the colour relates to "not ready for sales yet"</t>
  </si>
  <si>
    <t>people buy more than they can eat (e.g., because price is very low) before expiry date</t>
  </si>
  <si>
    <t>people throw away food that is still edible, but not  the highest quality anymore</t>
  </si>
  <si>
    <t>consumer behaviour-disruptions in routine/lack of time to cook</t>
  </si>
  <si>
    <t>consumer behaviour-portion sizes of certain products too large</t>
  </si>
  <si>
    <t>consumer behaviour-consumer leaves food on plates</t>
  </si>
  <si>
    <t>consumer behaviour-cooked too much</t>
  </si>
  <si>
    <t>consumer behaviour-accidents (contaminated, burnt food)</t>
  </si>
  <si>
    <t>consumer behaviour-consumers dislike certain dishes</t>
  </si>
  <si>
    <t>it is not clear that this causes waste/loss</t>
  </si>
  <si>
    <t>e.g. pesticides, mud causes rejection of client</t>
  </si>
  <si>
    <t xml:space="preserve">some products have negative impact on quality of other product(s) </t>
  </si>
  <si>
    <t>specific case of 8-2: where ethylene damage occurs</t>
  </si>
  <si>
    <t>when equipment is not clean(ed) products can get infected and loose quality.</t>
  </si>
  <si>
    <t>product is in suboptimal temperature before transaction in auction  is arranged (takes too long)</t>
  </si>
  <si>
    <t>fish stay too long in nets, since buyer is not determined early enough. This causes quality issues</t>
  </si>
  <si>
    <t>if the traveling time to collect the produce is relative long in relation to quality decay time</t>
  </si>
  <si>
    <t>Disease (bacteria, Virus, mold) express itself during temperature, moisture, etc.</t>
  </si>
  <si>
    <t>rot</t>
  </si>
  <si>
    <t>Due to fungus expression</t>
  </si>
  <si>
    <t>fungus</t>
  </si>
  <si>
    <t>Expression of fungus</t>
  </si>
  <si>
    <t>stem end rot</t>
  </si>
  <si>
    <t>Probably not used anymore</t>
  </si>
  <si>
    <t>transit rot</t>
  </si>
  <si>
    <t>cigar end rot</t>
  </si>
  <si>
    <t>virus</t>
  </si>
  <si>
    <t>Expression of virus</t>
  </si>
  <si>
    <t>bacteria</t>
  </si>
  <si>
    <t>Expression of bacteria</t>
  </si>
  <si>
    <t>bacterial rot</t>
  </si>
  <si>
    <t>mastitis</t>
  </si>
  <si>
    <t>Veroorzaakt door bacterie. Meerder oorzaken waardoor bacterie tot uiting komt, o.a. ontsteking uiers: niet volledig legen van uiers, viezigheid, etc..</t>
  </si>
  <si>
    <t>no drying possible</t>
  </si>
  <si>
    <t>no space or temperature too low (no sun and no other heating option)</t>
  </si>
  <si>
    <t>flower drop</t>
  </si>
  <si>
    <t>in the sense of loosing (not as physcal damage); e.g. rice, cereals</t>
  </si>
  <si>
    <t xml:space="preserve">clear e.g. falling on the land (mango) </t>
  </si>
  <si>
    <t>leaving out ( a part of ) an activity</t>
  </si>
  <si>
    <t>too many produce in a package; that cause mechanical damage</t>
  </si>
  <si>
    <t>harvested too early</t>
  </si>
  <si>
    <t>product not ready (small/unripe/...)  to enter supply chain</t>
  </si>
  <si>
    <t>harvested too late</t>
  </si>
  <si>
    <t>product to large/overripe to enter the supply chain</t>
  </si>
  <si>
    <t>unharvested portion</t>
  </si>
  <si>
    <t>product that is marketable is not harvested( for some reason)</t>
  </si>
  <si>
    <t>too large piles at sales point causes physical damage</t>
  </si>
  <si>
    <t>product stacked in storage without packaging causes mechanical damage and moisture issues</t>
  </si>
  <si>
    <t>product stacked in transport modality without packaging causes mechanical damage and moisture issues</t>
  </si>
  <si>
    <t>19-1</t>
  </si>
  <si>
    <t>storage-wrong temperature settings</t>
  </si>
  <si>
    <t>19-2</t>
  </si>
  <si>
    <t>storage-lack of ice</t>
  </si>
  <si>
    <t>19-3</t>
  </si>
  <si>
    <t>storage-poor icing</t>
  </si>
  <si>
    <t>take into</t>
  </si>
  <si>
    <t>clear (however cannot find example)</t>
  </si>
  <si>
    <t>shriveling</t>
  </si>
  <si>
    <t>no money available</t>
  </si>
  <si>
    <t>cannot invest or pay for something that is necessary in the supply chain</t>
  </si>
  <si>
    <t>need for cash</t>
  </si>
  <si>
    <t>short term need for private goals (e.g. family food)</t>
  </si>
  <si>
    <t>quality variation</t>
  </si>
  <si>
    <t>Client denies because non uniform quality in delivery short term or long term</t>
  </si>
  <si>
    <t>packaging cannot function anymore as protection (mechanically or in gas condition)</t>
  </si>
  <si>
    <t>products get hurt when shrubbing againt the packaging</t>
  </si>
  <si>
    <t>insect pest</t>
  </si>
  <si>
    <t>weevil</t>
  </si>
  <si>
    <t>bruised</t>
  </si>
  <si>
    <t>cracking</t>
  </si>
  <si>
    <t>product bursts/splits</t>
  </si>
  <si>
    <t>e.g. Pineapple</t>
  </si>
  <si>
    <t>abrasion</t>
  </si>
  <si>
    <t>puncture</t>
  </si>
  <si>
    <t>stakeholder has no clue if supply is high that day and if there will be oversupply and FLW</t>
  </si>
  <si>
    <t>purchase amount is difficult to estimate since demand is unknown; leading to FLW eventually</t>
  </si>
  <si>
    <t>clear (for fish)</t>
  </si>
  <si>
    <t>27-3</t>
  </si>
  <si>
    <t>processing mistake-insufficient cleaning of equipment</t>
  </si>
  <si>
    <t>this is different from not being marketable, because lack of growth; the product was marketable at the moment of harvest, but not anymore</t>
  </si>
  <si>
    <t>immature produce</t>
  </si>
  <si>
    <t>what is difference with harvested too early? Make difference clear, like ripening mangoes</t>
  </si>
  <si>
    <t>overripe produce</t>
  </si>
  <si>
    <t>what is difference with harvested too late?</t>
  </si>
  <si>
    <t>reduced productivity</t>
  </si>
  <si>
    <t>looks like 13-3; check this</t>
  </si>
  <si>
    <t>forward buying</t>
  </si>
  <si>
    <t>buying very much because price is low, or hoping price becomes higher; for consumer only because price is low</t>
  </si>
  <si>
    <t>supply exceeding demand</t>
  </si>
  <si>
    <t xml:space="preserve">Clear </t>
  </si>
  <si>
    <t>clear (season determined by weather)</t>
  </si>
  <si>
    <t>low season</t>
  </si>
  <si>
    <t>keeping display/"sales view" optimal to attract consumer; but this way stock is always full and not all will be sold</t>
  </si>
  <si>
    <t>stock should be in line with expiry date and climate conditions and sales forecast; here no mechanical damage is meant. Only in time quality loss</t>
  </si>
  <si>
    <t>e.g. Taking too much skin of the fruit; automatic sorting too strict, etc.</t>
  </si>
  <si>
    <t>only for fish</t>
  </si>
  <si>
    <t>frost</t>
  </si>
  <si>
    <t>can impact life for fish in aquaculture (e.g. pond)</t>
  </si>
  <si>
    <t>drought</t>
  </si>
  <si>
    <t>41-1</t>
  </si>
  <si>
    <t>standards-not matching market standards</t>
  </si>
  <si>
    <t>41-2</t>
  </si>
  <si>
    <t>standards-not matching client's requirements</t>
  </si>
  <si>
    <t>41-3</t>
  </si>
  <si>
    <t>standards-client is evaluating supply in a subjective way/no standards</t>
  </si>
  <si>
    <t>43-2</t>
  </si>
  <si>
    <t>product price-product price is low (somewhere in SC)</t>
  </si>
  <si>
    <t>44-1</t>
  </si>
  <si>
    <t>meal ordering-too long in advance</t>
  </si>
  <si>
    <t>45-1</t>
  </si>
  <si>
    <t>only part of product used-only part of product is used</t>
  </si>
  <si>
    <t>46-1</t>
  </si>
  <si>
    <t>market-no demand for certain products</t>
  </si>
  <si>
    <t>47-1</t>
  </si>
  <si>
    <t>regulations-quota</t>
  </si>
  <si>
    <t>47-2</t>
  </si>
  <si>
    <t>regulations-supply/delivery ban</t>
  </si>
  <si>
    <t>47-3</t>
  </si>
  <si>
    <t>regulations-not meeting legal product requirements</t>
  </si>
  <si>
    <t>damaged road</t>
  </si>
  <si>
    <t>unpaved road</t>
  </si>
  <si>
    <t>landslide</t>
  </si>
  <si>
    <t>bycatch</t>
  </si>
  <si>
    <t>lack of color development</t>
  </si>
  <si>
    <t>purchase in excess of need</t>
  </si>
  <si>
    <t>consumer selecting wrong products</t>
  </si>
  <si>
    <t>throw food away easily</t>
  </si>
  <si>
    <t>product date selection in shop</t>
  </si>
  <si>
    <t>confusion about expiry date</t>
  </si>
  <si>
    <t>contamination with dirt</t>
  </si>
  <si>
    <t>contamination mixing products</t>
  </si>
  <si>
    <t>ethylene damage when mixing products</t>
  </si>
  <si>
    <t>contamination processing/equipment</t>
  </si>
  <si>
    <t>transport delay</t>
  </si>
  <si>
    <t>to long bargaining time</t>
  </si>
  <si>
    <t>fish stay in nets too long</t>
  </si>
  <si>
    <t>collection time too long</t>
  </si>
  <si>
    <t>maillard reaction/browning</t>
  </si>
  <si>
    <t>mango sap burn</t>
  </si>
  <si>
    <t xml:space="preserve">disease from soil </t>
  </si>
  <si>
    <t>disease during storage</t>
  </si>
  <si>
    <t>aflatoxin contamination</t>
  </si>
  <si>
    <t>drying time too short</t>
  </si>
  <si>
    <t>limited plant growth, not marketable</t>
  </si>
  <si>
    <t>abortion fruitlet</t>
  </si>
  <si>
    <t>damaged reproductive organs</t>
  </si>
  <si>
    <t>excessive trimming</t>
  </si>
  <si>
    <t>drop produce at winnowing</t>
  </si>
  <si>
    <t>drop produce at manual threshing</t>
  </si>
  <si>
    <t>drop produce at machine threshing</t>
  </si>
  <si>
    <t>rough handling grading</t>
  </si>
  <si>
    <t>rough handling sorting</t>
  </si>
  <si>
    <t>rough handling packing</t>
  </si>
  <si>
    <t>rough handling harvesting</t>
  </si>
  <si>
    <t>rough handling transport</t>
  </si>
  <si>
    <t>rough handling potato harvest</t>
  </si>
  <si>
    <t>incomplete handling</t>
  </si>
  <si>
    <t>bag too heavy for proper handling</t>
  </si>
  <si>
    <t>scattering before harvest</t>
  </si>
  <si>
    <t>harvesting in rain</t>
  </si>
  <si>
    <t>improper harvest date</t>
  </si>
  <si>
    <t>large pile display for sales</t>
  </si>
  <si>
    <t>bulk storage - physical damage</t>
  </si>
  <si>
    <t>bulk load truck - physical damage</t>
  </si>
  <si>
    <t>too much product in package</t>
  </si>
  <si>
    <t>unavailable labour</t>
  </si>
  <si>
    <t>untrained labour</t>
  </si>
  <si>
    <t>labour price</t>
  </si>
  <si>
    <t>water adulteration</t>
  </si>
  <si>
    <t>moisture loss in storage</t>
  </si>
  <si>
    <t>moisture influx high altitude</t>
  </si>
  <si>
    <t>moisture influx climate conditions</t>
  </si>
  <si>
    <t>moisture too high at harvest</t>
  </si>
  <si>
    <t>moisture too low at harvest</t>
  </si>
  <si>
    <t>moisture too high after drying</t>
  </si>
  <si>
    <t>moisture too low after drying</t>
  </si>
  <si>
    <t>damaged package</t>
  </si>
  <si>
    <t>rough packing material</t>
  </si>
  <si>
    <t>larger grain borer</t>
  </si>
  <si>
    <t>cuts</t>
  </si>
  <si>
    <t>sheller damage</t>
  </si>
  <si>
    <t>uncertain market supply</t>
  </si>
  <si>
    <t>uncertain demand</t>
  </si>
  <si>
    <t>oversmoking</t>
  </si>
  <si>
    <t>processing defect</t>
  </si>
  <si>
    <t>incomplete product</t>
  </si>
  <si>
    <t>unregulated chemicals</t>
  </si>
  <si>
    <t>unsafe residue</t>
  </si>
  <si>
    <t>peak season</t>
  </si>
  <si>
    <t>32-4</t>
  </si>
  <si>
    <t>Seasonality-overproduction by human creation</t>
  </si>
  <si>
    <t>overproduction</t>
  </si>
  <si>
    <t>festive season</t>
  </si>
  <si>
    <t>produce too small</t>
  </si>
  <si>
    <t>product too large</t>
  </si>
  <si>
    <t>stock pressure</t>
  </si>
  <si>
    <t>overstocking</t>
  </si>
  <si>
    <t>sunburn fruit</t>
  </si>
  <si>
    <t>machine inefficiency</t>
  </si>
  <si>
    <t>electricity hiccup</t>
  </si>
  <si>
    <t>water access</t>
  </si>
  <si>
    <t>theft</t>
  </si>
  <si>
    <t xml:space="preserve">products eaten by animals </t>
  </si>
  <si>
    <t>miscalculation waiting time</t>
  </si>
  <si>
    <t>landing late</t>
  </si>
  <si>
    <t>long distance</t>
  </si>
  <si>
    <t>length food supply chain</t>
  </si>
  <si>
    <t>high altitude</t>
  </si>
  <si>
    <t>low altitude</t>
  </si>
  <si>
    <t>heavy rain</t>
  </si>
  <si>
    <t>hail</t>
  </si>
  <si>
    <t>flood</t>
  </si>
  <si>
    <t>storm</t>
  </si>
  <si>
    <t>improper temperature</t>
  </si>
  <si>
    <t>change water temperature</t>
  </si>
  <si>
    <t>heavy wind</t>
  </si>
  <si>
    <t>fires</t>
  </si>
  <si>
    <t>limited sun acitivty</t>
  </si>
  <si>
    <t>lack of water</t>
  </si>
  <si>
    <t>high price</t>
  </si>
  <si>
    <t>low price</t>
  </si>
  <si>
    <t>Category</t>
  </si>
  <si>
    <t>Description / example</t>
  </si>
  <si>
    <t>technology</t>
  </si>
  <si>
    <t>Cell phones/apps/radio/television/computer</t>
  </si>
  <si>
    <t xml:space="preserve">- </t>
  </si>
  <si>
    <t>Provide weather data via satellite</t>
  </si>
  <si>
    <t>Satellites collect weather data, which can be accessed on smartphones/tablets/computers. Free smartphone/tablet apps (https://www.croptracker.com/blog/top-ten-weather-apps-for-farmers.html). More high value services work with paid apps or subscriptions (e.g Ag Premium Weather).</t>
  </si>
  <si>
    <t>Create internet and mobile access in the nation (including the rural areas)</t>
  </si>
  <si>
    <t>Conventional option of rolling out network (up to network provider, govt involvement), access via device (cell phone, computer). In absence of network coverage Satellite phone and internet is an option, but more expensive (subscriptions range from $50/mo for a satellite phone connection to multiple thousands of $ for professional satellite internet connections with satellite dish -https://www.groundcontrol.com/Africa_Satellite_Internet.htm).</t>
  </si>
  <si>
    <t>Isolated shipping container with integrated reefer unit. Needs power supply to provide cooling. can be used for transportation and temporary stationary application. Newbuilt price ~$20,000, cheaper options for used containers.</t>
  </si>
  <si>
    <t>Insulated pallet cover, high quality new cost ~$100-$300 depending on size (https://www.freezerwearstore.com/Cold-Seal-Heavy-Duty-Insulated-Pallet-Cover-MADE-IN-USA). Lower cost options include DIY with available material, or buying used covers.</t>
  </si>
  <si>
    <t xml:space="preserve">Cool packs </t>
  </si>
  <si>
    <t>High tech option is ice frame (frame with cold packs), at $800 for a pallet-size frame (https://www.eutecma.com/system-packaging/protect-system-packaging-ambient-cool-and-frozen/). Cheaper options include smaller cold packs (starting at less than $1 for the smallest ones) or buying used.</t>
  </si>
  <si>
    <t>Insulated packages and insulating blankets</t>
  </si>
  <si>
    <t xml:space="preserve">High-quality option is insulated box or pallet cover (running up to $300 depending on size). </t>
  </si>
  <si>
    <t>Optimizing packaging and palletizing for transport</t>
  </si>
  <si>
    <t>Bycicles, tricycles and wagons</t>
  </si>
  <si>
    <t>Cushioning loads</t>
  </si>
  <si>
    <t>Low-cost option: Natural cushioning material. Higher-cost option: Prefab sealed air / styrofoam cushioning, price varies with volume.</t>
  </si>
  <si>
    <t>Avoid overloading</t>
  </si>
  <si>
    <t>Portable forced air cooling systems with fans, mechanical</t>
  </si>
  <si>
    <t>Vacuum cooling, product enclosed in chamber where a vacuum is created, mechanical</t>
  </si>
  <si>
    <t>(Portable) hydro cooling (dumping or running cold water over produce)</t>
  </si>
  <si>
    <t>Liquid icing, slurry of water and ice is injected into the packed produce, non mechanical</t>
  </si>
  <si>
    <t>Top icing, smashed ice added on top of container</t>
  </si>
  <si>
    <t>Low-tech, low-cost option to buy bags of ice. More sophisticated option to buy industrial ice maker, ranging from simple small-capacity ice maker (new) for a few hundred dollars, to large capacity ice maker running $10,000+ (https://www.hoshizaki-webshop.nl/nl/product/46863/hoshizaki-nuggetijsmachine-fm-1000ake-n-sb)</t>
  </si>
  <si>
    <t>Room cooling: insulated room with refrigeration unit</t>
  </si>
  <si>
    <t>Can be improvized with available cloth. Low cost option. Higher-tech options include activeand passive cooling solutions.</t>
  </si>
  <si>
    <t>Improved shade structures/sheds on field (de-heating)</t>
  </si>
  <si>
    <t>Can be improvized with available materials. Low cost option. Higher-tech options include active and passive cooling solutions.</t>
  </si>
  <si>
    <t>Pre-cooling with mobile water tubs (always use clean water)</t>
  </si>
  <si>
    <t>Low cost option. Higher-tech options include active and passive cooling solutions.</t>
  </si>
  <si>
    <t>Use stackable wooden or plastic crates</t>
  </si>
  <si>
    <t>Reusable, stackable crates are available for a few dollars each.</t>
  </si>
  <si>
    <t>Use plastic crates, which are smooth and not rough</t>
  </si>
  <si>
    <t>Modified Atmosphere Packaging and shrink Wrapping</t>
  </si>
  <si>
    <t>MAP reduces water loss and oxygen, increase carbon dioxide. Low-cost option include palletized MAP, using pallet bags (the most basic pallet sheets cost less than $1). High-cost option is use of small MAP of individual products, requires packaging machines usually costing tens of thousands of dollars. Passive MAP uses the natural respiration of the product in combination with the gas transmission characteristics of the packaging.  Active MAP also requires gas to be injected into the packaging to qchieve the desired conditions - requiring gas canisters and pumping machine. Both require knowledge of product characteristics to be implemented properly. Shrink wrap is  relatively cheap at $10-20 for a roll of hundreds of meters.</t>
  </si>
  <si>
    <t>Field packing into retail packages</t>
  </si>
  <si>
    <t xml:space="preserve">Use of improved packaging material </t>
  </si>
  <si>
    <t>Zerofly bags</t>
  </si>
  <si>
    <t>Insecticide-treated storage bag for grains that keeps product safe from insects (https://www.vestergaard.com/zerofly/)</t>
  </si>
  <si>
    <t>Hermetic sealing storage bags</t>
  </si>
  <si>
    <t>Sealing of produce</t>
  </si>
  <si>
    <t>Packing cartons, crates and boxes</t>
  </si>
  <si>
    <t>Low-cost packaging solution. Crates and boxes can potentially be reused (wood or plastic).</t>
  </si>
  <si>
    <t>Interior package lining and cushioning</t>
  </si>
  <si>
    <t>Low-cost option includes use of available (natural) materials for lining and cushioning. Purpose-made lining and cushioning material is higher-cost option, price varies with volume.</t>
  </si>
  <si>
    <t>Plastic liners and packaging to retain moisture</t>
  </si>
  <si>
    <t>Price depends on size needed and volume purchased. Bulk-purchased box liners can cost as little as $0.10 each.</t>
  </si>
  <si>
    <t>The use of a packing line (sealing, modified atmosphere, ...)</t>
  </si>
  <si>
    <t>Solar drying (direct or indirect)</t>
  </si>
  <si>
    <t>Machine that removes moisture from grains by forcing heat through the bulk. Examples of mechanical dryers, including cost are available at IRRI (http://www.knowledgebank.irri.org/step-by-step-production/postharvest/drying/mechanical-drying-systems/examples-of-mechanical-dryers). Simple, low cost (farm-level) options of some $100, more expensive (processor level) options significantly more expensive as greater capacity is needed.</t>
  </si>
  <si>
    <t>Mobile drying unit (truck-based or hitched) for hire (rates differ regionally)</t>
  </si>
  <si>
    <t>Can be improvized with low-cost locally available material</t>
  </si>
  <si>
    <t>Low-cost grain dryers</t>
  </si>
  <si>
    <t xml:space="preserve">Low-cost moisture meters </t>
  </si>
  <si>
    <t>Low cost option is the salt-jar test. Clumping of salt in a jar filled with produce indicates too high humidity (https://www.echocommunity.org/resources/0d004660-25c1-451b-808e-e738d1703eff). Slightly higher cost options include the cheapest electronic moisture meters (~$10). Professional moisture meters can cost hundreds of dollars more.</t>
  </si>
  <si>
    <t>Digital temperature probe</t>
  </si>
  <si>
    <t>Simplest options available for less than $10, more high-tech (more accurate) options under $100.</t>
  </si>
  <si>
    <t xml:space="preserve">Drying: heat-assisted, forced air, and natural freezing </t>
  </si>
  <si>
    <t>Small-scale paste processing systems (tomato purees and pastes)</t>
  </si>
  <si>
    <t>Small scale puree making machines can be purchased for as low as $1000, industrial-scale machines considerably more expensive</t>
  </si>
  <si>
    <t>Graters, choppers and slicers</t>
  </si>
  <si>
    <t xml:space="preserve">These processes (manual, pedal powered, or mechanical depending on scale necessary and resources available) can help absorbing harvest yields as quickly as possible to capture fresh, high-quality ingredients. </t>
  </si>
  <si>
    <t>Fruit presses (juices and fruit wines)</t>
  </si>
  <si>
    <t>Can be used to press each order directly for customers and/or in combi with refregeration.</t>
  </si>
  <si>
    <t>Pedal powered machines</t>
  </si>
  <si>
    <t>Pre-treatments to stop enzymatic reactions, reserve color, extend shelf life</t>
  </si>
  <si>
    <t>Examples of treatments include blanching and steaming + honey and ascorbic acid drips</t>
  </si>
  <si>
    <t>Canning e.g. Boiling Water Bath and Pressure Canners</t>
  </si>
  <si>
    <t>Canning for jams, jellies, pickles. high acid foods in lower temp water baths. Requires industrial canner (cost order of magnitude ~$1000+)</t>
  </si>
  <si>
    <t xml:space="preserve">Bottling </t>
  </si>
  <si>
    <t xml:space="preserve">Preserve and store in glass or plastic bottles. If cleaned properly, bottles can be re-used. </t>
  </si>
  <si>
    <t>Preserving in edible oil (herbs and dried vegetables)</t>
  </si>
  <si>
    <t>For high value products, preserve in for example olive oil</t>
  </si>
  <si>
    <t>Fermentation</t>
  </si>
  <si>
    <t>Fermentation increases nutritional quality, and extends the duration of safe consumption. Requires a closed vessel (jar, tank depending on desired size).</t>
  </si>
  <si>
    <t>Micronutrient-fortified foods, biofortified foods, edible insects</t>
  </si>
  <si>
    <t>Creating products that improve traditional foods, generate new sources of income, promote health</t>
  </si>
  <si>
    <t>Milling (flour, white rice)</t>
  </si>
  <si>
    <t>Necessary step to obtain end-product. Usually conducted off-farm due to scale. Large enough farms may do on-site milling.</t>
  </si>
  <si>
    <t>Evaporative cooling: Zero Energy Cold Chambers (ZECC)</t>
  </si>
  <si>
    <t>Type of evaporative cooler, keeps products cool without use of electricity, evaporation of water from surface removes heat. Can be constructed from locally available materials, such as brick, sand, wood, dry gras, burlap sack, twine. Space between double brick wall filled with sand, to which water is added. Should be shaded from direct sunlight.https://en.wikipedia.org/wiki/Evaporative_cooling_chambers</t>
  </si>
  <si>
    <t>Evaporative cooling: charcoal coolers</t>
  </si>
  <si>
    <t>Small chamber with charcoal-lined walls cools product. Charcoal is kept continually moist, evaporating water cools products. Consists of timber frame and charcoal filled sides.</t>
  </si>
  <si>
    <t>Small-scale natural underground storage/cooling (root cellars), non mechanical</t>
  </si>
  <si>
    <t>Caves and hand-dug underground root cellars</t>
  </si>
  <si>
    <t>Small mechanically cooled cabin for product storage. Cabins starting at $4500. https://www.storeitcold.com/how-it-works/</t>
  </si>
  <si>
    <t>Larger structure with evaporative cooling of space inside by evaporation from the structure walls.</t>
  </si>
  <si>
    <t>Mechanically cooled warehouse with controlled atmosphere.</t>
  </si>
  <si>
    <t>Silos for grains storage to keep it safe from pests.</t>
  </si>
  <si>
    <t>Larger storage facility, cooperatively managed or commercial (capacity for rent)</t>
  </si>
  <si>
    <t>Small-scale storage</t>
  </si>
  <si>
    <t>DIY hermetic sealing grain and seed storage containers</t>
  </si>
  <si>
    <t>Small-batch storage solutions, cheaply made with locally available material.</t>
  </si>
  <si>
    <t>Hermetic sealing free-standing dried grain containers</t>
  </si>
  <si>
    <t>Containers protect content while allowing dried content to be removed when needed</t>
  </si>
  <si>
    <t>Hermetic sealing metal silos and cans</t>
  </si>
  <si>
    <t>Hermetically sealed metal silos and cans keep out pests and preserve product quality</t>
  </si>
  <si>
    <t>Natural material hermetic sealing: mud and earth clay silos</t>
  </si>
  <si>
    <t>Low-cost alternative to metal silos, can be built cheaply with locally available materials</t>
  </si>
  <si>
    <t>Oxygen absorbers and Dry Ice</t>
  </si>
  <si>
    <t>Prevent insect infestation, bacterial and mold growth. Oxygen remover comes in sachets and canisters of varying sizes, depending on the space in which it is used. Individual sachets and canisters can be procured at a fraction of a dollar. Dry ice is solid CO2 at a temperature of -79C and has three times the cooling capacity of ice. It is industrially produced, and can if needed be shipped over long distances. An improvized home made alternative can be made with a blanket and a CO2 fire extinguisher.</t>
  </si>
  <si>
    <t>Improved storage structure design</t>
  </si>
  <si>
    <t xml:space="preserve">to minimize heat build-up and maximize air flow </t>
  </si>
  <si>
    <t>Storage room stacking practices</t>
  </si>
  <si>
    <t>e.g. not overfilled, certain distances</t>
  </si>
  <si>
    <t>Improved storage area ventiliation systems: fans and turbines</t>
  </si>
  <si>
    <t>e.g. mechanical wind spinner turbines. Low-cost option is a simple room fan, higher-cost option include industrial fans and turbines.</t>
  </si>
  <si>
    <t>Solar cold micro-room subcontracting</t>
  </si>
  <si>
    <t>Small-scale modular cold stores. Farmers pay for cooling per crate. (https://www.freecold.com/en/freecold-photovoltaic-solar-refrigeration/solar-powered-cold-room/)</t>
  </si>
  <si>
    <t>Storage innovations: Evaptrainers and Wakati (solar powered) storage chambers</t>
  </si>
  <si>
    <t>Electricity free mobile refrigeration units. Product is reusable (internal water reservoir needs to be filled before use), and can be purchased for less than $30 (http://www.evaptainers.com/ )</t>
  </si>
  <si>
    <t>Solar powered cooling</t>
  </si>
  <si>
    <t>Use of solar panels to power various cooling appliances.</t>
  </si>
  <si>
    <t>Simple consistent shading</t>
  </si>
  <si>
    <t>Keeping product safe from direct sunlight. Shaded area can be improvized with locally available materials.</t>
  </si>
  <si>
    <t>Pest traps: insects and rodents, DIY</t>
  </si>
  <si>
    <t>Insect and rodent traps can be improvized with locally available materials (wire, bottles etc.) to keep pests away from food.</t>
  </si>
  <si>
    <t>Cooperation between farmer and others (processor/exporter) further down the chain to prevent losses in the 'first mile'</t>
  </si>
  <si>
    <t>Distributed ledger technology (blockchain) and smart contracts</t>
  </si>
  <si>
    <t>Wooden crates</t>
  </si>
  <si>
    <t>Plastic crates</t>
  </si>
  <si>
    <t>Very bad</t>
  </si>
  <si>
    <t>Bad</t>
  </si>
  <si>
    <t>Good</t>
  </si>
  <si>
    <t>Very good</t>
  </si>
  <si>
    <t xml:space="preserve">3. </t>
  </si>
  <si>
    <t>Category --&gt;</t>
  </si>
  <si>
    <t>Intervention list</t>
  </si>
  <si>
    <t>3.</t>
  </si>
  <si>
    <t>Misting or sprinkling with cool, clean water</t>
  </si>
  <si>
    <t>Fruits and veg are sold by weight, value declines as they wilt. Misting or sprinkling with cool, clean water helps the product retain weight and hence value.</t>
  </si>
  <si>
    <t>Replaces air or solar drying in humid regions during rainy/cloudy periods, e.g. with use of eco-briquettes fabricated from waste, or SSR rice dryer. In cold climates: natural freeze-drying preserves food</t>
  </si>
  <si>
    <t>Ripening cambers at market place</t>
  </si>
  <si>
    <t>Investment</t>
  </si>
  <si>
    <t>Loans</t>
  </si>
  <si>
    <t>Loans through banks, cooperatives etc.</t>
  </si>
  <si>
    <t>government subsidy</t>
  </si>
  <si>
    <t>Subsidies are available for a variety of improvements (inputs, storage, energy, farm equipment etc.). Differ between country/region.</t>
  </si>
  <si>
    <t>self-help-group</t>
  </si>
  <si>
    <t>Local saving system as a group. Examples include rotating savings and credit associations (ROSCAs) (https://en.wikipedia.org/wiki/Rotating_savings_and_credit_association), and group lending/solidarity circles (https://en.wikipedia.org/wiki/Microcredit)</t>
  </si>
  <si>
    <t>donations</t>
  </si>
  <si>
    <t>Donations from various sources.</t>
  </si>
  <si>
    <t>Cooperatively renting machinery or tools, the cost of which would be prohibitive for a single farmer.</t>
  </si>
  <si>
    <t>Renting instead of buying machinery or equipment</t>
  </si>
  <si>
    <t>good practice</t>
  </si>
  <si>
    <t>product treatment</t>
  </si>
  <si>
    <t>Cleaning produce</t>
  </si>
  <si>
    <t>Cleaning produce with for example brushes, cloth, water etc.</t>
  </si>
  <si>
    <t>Chlorinated wash</t>
  </si>
  <si>
    <t>Rinsing product with chlorinated water</t>
  </si>
  <si>
    <t>Hot water treatments (diseases, fruit fly)</t>
  </si>
  <si>
    <t>Curing before bagging or loading (roots, tubers, garlic, onions)</t>
  </si>
  <si>
    <t>Curing is a food preservation process using salt to draw out moisture, or smoking, spicing, cooking or adding other additives. Curing systems: field, mound or heap, barn, evaporative cooling structures, controlled environments.</t>
  </si>
  <si>
    <t>Preservative paste treatments (e.g. baking soda and powdered lime)</t>
  </si>
  <si>
    <t>Trimming produce</t>
  </si>
  <si>
    <t xml:space="preserve">In the field producers cut of the tops of leaks or carrots, or the outer leaves of cabbage, since these parts take up space in packaging units and transport units and are often not desirable by retailers and consumers.  </t>
  </si>
  <si>
    <t>Waxing</t>
  </si>
  <si>
    <t>Covering fruit with a layer of waxing material. Extend shelf life by reducing water loss, and improves appearance. Can be done with natural waxes (carnauba, shellac, resin), petroleum-based waxes, water-based emulsions, or blended paraffin wax.</t>
  </si>
  <si>
    <t>The use of edible coatic to mimic Modified Atmosphere (locally sourced inputs)</t>
  </si>
  <si>
    <t>Edible coatings on produce can reproduce Modified Atmosphere conditions (gas conditions around the product itself, improving its shelf life).</t>
  </si>
  <si>
    <t>Edipeel technology: plant-derived material to create extra protective barrier (avocado, high tech for dev countries)</t>
  </si>
  <si>
    <t>Extra layer keeps in moisture and keeps oxygen out, prolonging shelf life. Plant-derived material (tasteless, odorless. E.g. Apeel (https://www.apeel.com/)</t>
  </si>
  <si>
    <t>Chemical Fumigation</t>
  </si>
  <si>
    <t>Fumigation with chemicals for pest control (https://www.sciencedirect.com/topics/agricultural-and-biological-sciences/fumigation)</t>
  </si>
  <si>
    <t>An additional step to kill all life stages of insect pests prior to storage, by creating a solar oven (dark plastic base with clear plastic cover) for 1–5 hours</t>
  </si>
  <si>
    <t xml:space="preserve">Solar ovens can be improvized with locally available materials. </t>
  </si>
  <si>
    <t>Green pesticides: natural treatments for food storage</t>
  </si>
  <si>
    <t>Pesticides derived from organic sources, considered to be environmentally friendly. Examples include essential oils.</t>
  </si>
  <si>
    <t>Vapor Heat Treatment (VHT) against fruit flies</t>
  </si>
  <si>
    <t>Kills fruit fly eggs and larvae with hot water vapor. VHT machines (industrial scale) tend to be expensive, starting at thousands of dollars.</t>
  </si>
  <si>
    <t>Irradiation (gamma) against fruit flies</t>
  </si>
  <si>
    <t>Gamma radiation causes sterility of male fruit flies (https://www.iaea.org/newscenter/news/irradiated-fruit-flies-the-secret-to-protecting-thailands-premium-fruit-exports). Over time this should reduce the insect population.</t>
  </si>
  <si>
    <t>Raised display stalls with sunshades at sales markets</t>
  </si>
  <si>
    <t>(Post-)harvest handling</t>
  </si>
  <si>
    <t>Transport from land to collection point on farm (products quickly from field, not in the sun, ...)</t>
  </si>
  <si>
    <t>Field handcarts to save physical labour and allow for smoother passage</t>
  </si>
  <si>
    <t>Smooth buckets and containers</t>
  </si>
  <si>
    <t>Buckets and containers without rough abrasive edges are less likely to damage the produce.</t>
  </si>
  <si>
    <t>Ergonomically designed harvesting bags</t>
  </si>
  <si>
    <t>Makes picking more efficient, easier, and comfortable (e.g. https://www.terrateck.com/en/autres-materiels-de-recolte/374-sac-de-recolte-lateral-.html). Brand-name examples can be bought, similar solutions can be DIYed with locally available materials.</t>
  </si>
  <si>
    <t>Put product after harvest on field in stackable reusable plastic crates with liners, the smaller the better</t>
  </si>
  <si>
    <t>Reusable, stackable crates are available for a few dollars each. Price of liners depends on size needed and volume purchased. Bulk-purchased box liners can cost as little as a few pennies each.</t>
  </si>
  <si>
    <t xml:space="preserve">Digging tools for roots and tubers  </t>
  </si>
  <si>
    <t>Proper digging tools can make harvesting of roots and tubers more efficient and reduce damage to the product due to unsuitable tools. For example, a pitchfork with bent prongs can be used to harvest potatoes (https://www.nofamass.org/articles/2020/07/great-tool-digging-potatoes/#:~:text=The%20tool%20is%20variously%20called,even%20better%20for%20digging%20potatoes.)</t>
  </si>
  <si>
    <t xml:space="preserve">Pole pickers for tree fruits </t>
  </si>
  <si>
    <t>Picking tree fruits with the right tools reduces damage to the fruit. Purpose-made pickers can be purchased for as little as a few dollars each, but can also be improvized with a stick and piece of cloth.</t>
  </si>
  <si>
    <t>Harvest early morning or late evening to reduce pre-cooling costs</t>
  </si>
  <si>
    <t>Harvesting during a cool time of the day reduces exposure to heat and prevents loss of shelf life, as well as reduces pre-cooling costs</t>
  </si>
  <si>
    <t>Transport at night or early morning</t>
  </si>
  <si>
    <t>Transporting products during a cool time of the day reduces exposure to heat and prevents loss of shelf life</t>
  </si>
  <si>
    <t>Make sure products are presented at the retail market without damaging the products at the bottom.</t>
  </si>
  <si>
    <t>Ensure proper ventilation and decrease moisture contact</t>
  </si>
  <si>
    <t>e.g. place product on pallets, stack boxes or crates with enough space in between</t>
  </si>
  <si>
    <t>Ensure smooth passage of product</t>
  </si>
  <si>
    <t>e.g. through use of hand dollies and hand pallet jacks</t>
  </si>
  <si>
    <t>Packaging enclosures and modifications</t>
  </si>
  <si>
    <t>To meet packing needs of various fruits, e.g. add cushioning with paper</t>
  </si>
  <si>
    <t>Provide training on gentle harvesting, manual harvesting methods (cutting, not dropping and catching) and harvest timing taining (moisture content monitoring, picturs for maturity level,....)</t>
  </si>
  <si>
    <t>Training for good handling, including drying (until the right moisture %) and storage</t>
  </si>
  <si>
    <t>Proper drying of grains</t>
  </si>
  <si>
    <t>Threshing (mechanical or by hand)</t>
  </si>
  <si>
    <t xml:space="preserve">Shelling maize </t>
  </si>
  <si>
    <t>Tarpaulings and ground cloths for air drying crops</t>
  </si>
  <si>
    <t>Use fishing gear designed for target species to reduce bycatch</t>
  </si>
  <si>
    <t>Use crop maturity indicators: refractometer, color charts, to determine right time for harvest</t>
  </si>
  <si>
    <t>training in general</t>
  </si>
  <si>
    <t>Ensuring acceptance and ultimately uptake requires effective technological sensitization and training programs</t>
  </si>
  <si>
    <t>Train the trainers</t>
  </si>
  <si>
    <t>e.g. Through extension officers</t>
  </si>
  <si>
    <t>Use of example farms to demonstrate new tools/machines/practices</t>
  </si>
  <si>
    <t>Improve quality of training by using oral, visual, audio and written text</t>
  </si>
  <si>
    <t>material</t>
  </si>
  <si>
    <t>Set up a location were smallholders can buy (rent) tools, get training on how to use the tools to increase adoption, e.g. through use of lead farmer (group)</t>
  </si>
  <si>
    <t>e.g. rent of tractor, ploughing machine, harvesting machine</t>
  </si>
  <si>
    <t>Ensure the harvesting tools, drying location and equipment is clean and desinfected</t>
  </si>
  <si>
    <t>Use the packaging material as it is made for. Respect its limit (e.g. material, compressiblitiy, size, weight it can handle, etc.)</t>
  </si>
  <si>
    <t xml:space="preserve">Good technical maintenance of material </t>
  </si>
  <si>
    <t>Good maintenance requires appropriate tools, knowledge of materials, and (online) access to manuals and guides</t>
  </si>
  <si>
    <t>Training on aspects of required industry standards</t>
  </si>
  <si>
    <t>Pre-sorting harvested crops at the farm</t>
  </si>
  <si>
    <t>To conserve transport resources and prevent contamination of healthy produce</t>
  </si>
  <si>
    <t>Use of low tech sorting/grading equipment</t>
  </si>
  <si>
    <t>e.g. Sizing rings or color charts</t>
  </si>
  <si>
    <t>Use of mid tech sorting / grading equipment</t>
  </si>
  <si>
    <t>e.g. Sorting tables/manual sorting</t>
  </si>
  <si>
    <t>Use of high tech sorting / grading line or equipment</t>
  </si>
  <si>
    <t>Sorting/repacking/trimming and on-demand ripening</t>
  </si>
  <si>
    <t>Warehouse management</t>
  </si>
  <si>
    <t>First-Expired-First-Out (FEFO)</t>
  </si>
  <si>
    <t xml:space="preserve">In the warehouse, pick first those products with the shortest remaining shelf life. </t>
  </si>
  <si>
    <t xml:space="preserve">Compatibility and temp management </t>
  </si>
  <si>
    <t>Only store fruits and vegetables together that can be stored at the same conditions</t>
  </si>
  <si>
    <t>Ethylene management</t>
  </si>
  <si>
    <t xml:space="preserve">Managing the ethylene concentration in the storage space allows ethylene-sensitive fruits to ripen more slowly/quickly </t>
  </si>
  <si>
    <t>Contract farming</t>
  </si>
  <si>
    <t>Farmers produce according to an agreement with a buyer, guaranteeing quantities.</t>
  </si>
  <si>
    <t>Linking farmers to major processors and traders</t>
  </si>
  <si>
    <t>Analyze specific market opportunities and work way back from market to farmer</t>
  </si>
  <si>
    <t>Smallholder groups get guaranteed market (payment), and produce is picked up and aggregated in depot; further transport from there to export market</t>
  </si>
  <si>
    <t>Aggregating produce</t>
  </si>
  <si>
    <t>E.g. at collection centers, via coops, contract farming, women's and self-help groups</t>
  </si>
  <si>
    <t>Make sure supply and demand fit</t>
  </si>
  <si>
    <t>e.g. based on research on consumer demans for processed products</t>
  </si>
  <si>
    <t>Eliminate collectors and traders to increase connection to market, and produce market driven</t>
  </si>
  <si>
    <t>Farmers can produce directly for market, allowing them to better match demand and supply</t>
  </si>
  <si>
    <t xml:space="preserve">With use of blockchain technology, leave the producer owner of the product until it reaches consumer. Middlemen become service providers (e.g. for transport) </t>
  </si>
  <si>
    <t>Business models like returnable crates, cold storage facilities on lease basis or payment per crate</t>
  </si>
  <si>
    <t>Quality based pricing system as incentive to invest</t>
  </si>
  <si>
    <t>To recommend policy interventions on standards and protocols for cold chain infrastructure</t>
  </si>
  <si>
    <t>For example the National Center https://nccd.gov.in/</t>
  </si>
  <si>
    <t>Price differentiation</t>
  </si>
  <si>
    <t>Set up a body for cold storage management</t>
  </si>
  <si>
    <t>Offering price incentives for quality</t>
  </si>
  <si>
    <t>Warehouse receips system to accelerate the efficient removal of the crop from the farmer into safe centralized storage</t>
  </si>
  <si>
    <t xml:space="preserve">Warrant system: It is a quasi-financial arrangement that allows farmers to 'save' grains in a grain-trading company and farmers have the ownership of the grain while the company has the use right. Then the company earns profit by trading grains and part of that profit is returned to farmers as 'interest'. </t>
  </si>
  <si>
    <t>European GlobalGap certification arranged for farmers for processing company making export products</t>
  </si>
  <si>
    <t>Certification as use as quality control on practices</t>
  </si>
  <si>
    <t>Certify products/actors to reach international markets</t>
  </si>
  <si>
    <t>e.g. European GlobalGap certification (https://www.globalgap.org/uk_en/)</t>
  </si>
  <si>
    <t>Certify products/actors to reach a niche market</t>
  </si>
  <si>
    <t>e.g. Fairtrade (https://www.fairtrade.net/), Organic (national variants, certification requirements to be found at government websites, e.g. USDA (https://www.usda.gov/media/blog/2012/03/22/organic-101-what-usda-organic-label-means)).</t>
  </si>
  <si>
    <t>Use lead farmers to grow high quality crops and connect smallholders for training and provide input to upgrade their markets and profits and market linkage</t>
  </si>
  <si>
    <t>A way to organize a goup of farmers in a certain area. Collaboration between one large, more hightech, farmer and several smaller farmers. The large farmer is in the lead and helps the other farmers to develop their practices. In return this large farmer can make certain decisions. Less formal than a cooperative.</t>
  </si>
  <si>
    <t>Cooperative</t>
  </si>
  <si>
    <t>A way to organize a group of actors with the same interest. Cooperatives can increase the negotiation power, get access to markets, give access to loans or provide collection points.</t>
  </si>
  <si>
    <t>Policy measure</t>
  </si>
  <si>
    <t>Upgrading trunk roads (in Africa cost can be five times those in Asia)</t>
  </si>
  <si>
    <t xml:space="preserve">Improve connections from remote farms to central infrastructure. </t>
  </si>
  <si>
    <t>Upgrading landing sites for fishery</t>
  </si>
  <si>
    <t>e.g. Docks, coastal protection systems, on-shore cold storage</t>
  </si>
  <si>
    <t>Build ripening cambers at market place</t>
  </si>
  <si>
    <t>Local government facilitates ripening chambers at wholesale markets.</t>
  </si>
  <si>
    <t>Border crossings</t>
  </si>
  <si>
    <t>Streamline crossings, avoid back-ups at borders, measures to reduce time spent at border crossing/entering harbours</t>
  </si>
  <si>
    <t>Zero-rates tax on imported postharvest technologies</t>
  </si>
  <si>
    <t>Incentives for local manufacturers of postharvest technologies</t>
  </si>
  <si>
    <t>e.g. R&amp;D tax breaks, subsidies, connecting to foreign knowledge</t>
  </si>
  <si>
    <t>Subsidies for postharvest technologies</t>
  </si>
  <si>
    <t xml:space="preserve">Expand microfinance </t>
  </si>
  <si>
    <t>Stock certain staple crops to stabilize prize</t>
  </si>
  <si>
    <t>Explain added value of good practices for food loss reduction</t>
  </si>
  <si>
    <t>Outreach to farmers to educate them on losses, loss reduction, and good practices to reduce losses. For example through extension services, radio, television, cooperation with processors/intermediaries/wholesalers</t>
  </si>
  <si>
    <t>Create consumer awareness on food waste and food safety</t>
  </si>
  <si>
    <t>Outreach to consumers on food waste and food safety, to prevent food waste and encourage best practices for safe storage and consumption. For example through cooperation with the retail sector, advertising campaigns. Example from the Netherlands is Stichting Samen Tegen Voedselverspilling (https://samentegenvoedselverspilling.nl/)</t>
  </si>
  <si>
    <t>Create consumer awareness on shelf life and proper (cooled) storage at home</t>
  </si>
  <si>
    <t>License farmers and other market actors that satisfy certain requirements, (e.g. cooling capacity for milk, code for hygienic practice)</t>
  </si>
  <si>
    <t>Setting quality standards, lisencing to transport of products and to sell a product.</t>
  </si>
  <si>
    <t>Formalize ownership of farms and real estate</t>
  </si>
  <si>
    <t>Create partnerships with knowledge centres</t>
  </si>
  <si>
    <t>Collaborate with local entrepreneurs to include technologies in their business models</t>
  </si>
  <si>
    <t>Stimulate technology dissemination</t>
  </si>
  <si>
    <t>E.g. via field trials and demo's, farmer trainings and visits</t>
  </si>
  <si>
    <t>Incorporate postharvest component in long term projects</t>
  </si>
  <si>
    <t>For example in long-term infrastructure planning</t>
  </si>
  <si>
    <t>Provide measures against floodings</t>
  </si>
  <si>
    <t>E.g. Irrigation and drainage system, dikes, coastal protection system</t>
  </si>
  <si>
    <t>Creating public water collection</t>
  </si>
  <si>
    <t>Policy to produce and distribute safe water for domestic and agricultural use.</t>
  </si>
  <si>
    <t>Support development and financing of climate insurance schemes</t>
  </si>
  <si>
    <t xml:space="preserve">Policy to stimulate the market for climate insurance. For example subsidies, regional risk pools, insurance for assets schemes, </t>
  </si>
  <si>
    <t>Initiate processing; don't leave it to private sector only</t>
  </si>
  <si>
    <t>Allow farmers to sell in a free market instead of via wholesale markets only (India)</t>
  </si>
  <si>
    <t>Indian example: Currently farmers are obligated to sell through Agricultural Produce Market Committees (APMCs), reducing opportunities to offer products to a wider market.</t>
  </si>
  <si>
    <t>Allow farmers to sell to their market of choice (free market)</t>
  </si>
  <si>
    <t>Land titling, certificates, deeds and tenure</t>
  </si>
  <si>
    <t>Protect national markets to make import and/or export more expensive</t>
  </si>
  <si>
    <t>Implement barriers to trade. For example quota, tariffs, quality standards and controls, mandatory certifications.</t>
  </si>
  <si>
    <t>Adapt seed/product varieties to different market (preferences)</t>
  </si>
  <si>
    <t>Train farmer to carry out costs analysis on food loss and (simple) interventions</t>
  </si>
  <si>
    <t>e.g. Through extension services</t>
  </si>
  <si>
    <t>Create national statistics on food loss and waste</t>
  </si>
  <si>
    <t>e.g. FAO Food Loss Index Methodology (http://www.fao.org/sustainable-development-goals/indicators/1231/en/); IFPRI Food Losses methodology (http://www.fao.org/platform-food-loss-waste/food-loss/food-loss-measurement/ifprimethodology/en/); Global Strategy Improving Agricultural and Rural Statistics (http://gsars.org/en/)</t>
  </si>
  <si>
    <t>Stimulate companies to monitor their FLW</t>
  </si>
  <si>
    <t>Either mandatory (regulatory standards, reporting frameworks) or voluntary (e.g. through industry associations, with assistance and standard setting from the government)</t>
  </si>
  <si>
    <t>Training on credit management, banking culture, human resource management and record keeping</t>
  </si>
  <si>
    <t xml:space="preserve">From used jerry cans and reusable containers. Instruction video: https://sawbo-animations.org/video.php?video=//www.youtube.com/embed/rCxQk_Tgx90. Also free-standing dried grain containers, metal silos and cans. Natural material hermetic sealing: mud and earth clay silos. Purdue Improved Crop Storage (PICS) bags: picsnetwork.org </t>
  </si>
  <si>
    <t>Including vacuum packing.</t>
  </si>
  <si>
    <t>Packing line as in industrial production line</t>
  </si>
  <si>
    <t>Quality standards/standardisation</t>
  </si>
  <si>
    <t>Branding</t>
  </si>
  <si>
    <t>Subsidies for farmers and other value chain actors to adopt inteventions and good practices. E.g. for proper handling containers, cold storage.</t>
  </si>
  <si>
    <t>Financing for small farmers and other value chain actors without access to or the collateral required by conventional financial institutions. Capital: savings, credit and loans. Also microinsurance.</t>
  </si>
  <si>
    <t>Government and parastatal maize millers, slaughterhouses, milk processors, fruit and vegetable processors, etc.</t>
  </si>
  <si>
    <t>Open or close borders for import/export</t>
  </si>
  <si>
    <t>Remove/enable barriers to (food) trade</t>
  </si>
  <si>
    <r>
      <t>Causes</t>
    </r>
    <r>
      <rPr>
        <sz val="11"/>
        <color theme="1"/>
        <rFont val="Calibri"/>
        <family val="2"/>
        <scheme val="minor"/>
      </rPr>
      <t xml:space="preserve">                                                 Type --&gt;</t>
    </r>
  </si>
  <si>
    <t/>
  </si>
  <si>
    <t>Economic</t>
  </si>
  <si>
    <t>Bag too heavy for proper handling</t>
  </si>
  <si>
    <t>Bulk load truck - physical damage</t>
  </si>
  <si>
    <t>Too much product in package</t>
  </si>
  <si>
    <t>Rough handling transport</t>
  </si>
  <si>
    <t xml:space="preserve">Decision support for selecting interventions </t>
  </si>
  <si>
    <t xml:space="preserve">Etc. </t>
  </si>
  <si>
    <t>Participant 1</t>
  </si>
  <si>
    <t>Participant 2</t>
  </si>
  <si>
    <t>Participant 3</t>
  </si>
  <si>
    <t xml:space="preserve">etc. </t>
  </si>
  <si>
    <t>Final score, highest has most preference</t>
  </si>
  <si>
    <t>weight</t>
  </si>
  <si>
    <t>* weight</t>
  </si>
  <si>
    <t>Step 3: Making final decision for selected intervention(s) via stakeholder workshop</t>
  </si>
  <si>
    <t>Guiding questions</t>
  </si>
  <si>
    <t xml:space="preserve">These supporting methods have helped you to make an informed decision about potentially relevant interventions. The succes of interventions is falls or stands with willingness to invest/adapt of relevant stakeholders. Therefore it is highly advised to do the final decision making for relevant interventions together with involved stakeholders via a workshop where the outcomes of steps 1 and 2 are shared and then discussed. See suggestions for guiding questions to come to the decision about final interventions. </t>
  </si>
  <si>
    <t>Do the selected interventions make sense for your context? Why (not)?</t>
  </si>
  <si>
    <t>Would you be willing/able to invest/adopt this intervention? Why (not)?</t>
  </si>
  <si>
    <t xml:space="preserve">If not, what would it take for you to consider investing/adopting this intervention? </t>
  </si>
  <si>
    <t xml:space="preserve">Example </t>
  </si>
  <si>
    <t>4.</t>
  </si>
  <si>
    <t>Economic viability: Intervention fits within investment space</t>
  </si>
  <si>
    <t>Impact: Contribution of this intervention to reducing food loss and waste</t>
  </si>
  <si>
    <t xml:space="preserve">Applicability: Intervention is realistic in the context/case </t>
  </si>
  <si>
    <t>Very important</t>
  </si>
  <si>
    <t>Important</t>
  </si>
  <si>
    <t>Not so important</t>
  </si>
  <si>
    <t>Step 2: Final intervention decision</t>
  </si>
  <si>
    <t>Suggest to drop/not at all important</t>
  </si>
  <si>
    <t>From the suggested interventions from the intervention list, make a first selection and list only those that are applicable to your case. Drop the others. Fill the selected interventions below under 4.</t>
  </si>
  <si>
    <t xml:space="preserve">Final score: </t>
  </si>
  <si>
    <t>Intervention criteria</t>
  </si>
  <si>
    <t>Elaboration intervention criteria</t>
  </si>
  <si>
    <t>Includes affordability, (resource) availability and accessibility of the intervention</t>
  </si>
  <si>
    <t>Score the intervention criteria</t>
  </si>
  <si>
    <t>If we were to make a final decision, which intervention has your preference? Why?</t>
  </si>
  <si>
    <t>Decide on final invertenion(s)</t>
  </si>
  <si>
    <t>Step 1: Deciding what is important and establishing weights for step 2</t>
  </si>
  <si>
    <t>To start, list selected interventions from the 'link tool' tab, step 4:</t>
  </si>
  <si>
    <r>
      <t xml:space="preserve">Find out what is important for you. </t>
    </r>
    <r>
      <rPr>
        <sz val="11"/>
        <color theme="1"/>
        <rFont val="Calibri"/>
        <family val="2"/>
        <scheme val="minor"/>
      </rPr>
      <t>Score the criteria below according to how important you regard them, using the scores (from 1 to 5) to the right of the table. The highest final score shows the criteria that is considered most imporant. We advise to drop the criteria if all partipants score a criteria with 1. Below is a small elaboration of the criteria. Always keep your own context/case as the reference point.</t>
    </r>
  </si>
  <si>
    <t>Score the interventions</t>
  </si>
  <si>
    <t xml:space="preserve">Below are three interention criteria that are generally regarded important. Not all might be considered equally important to involved actors. Therefore, here participants can share their preferences for the criteria by scoring them from 1 to 5 (see to the right of the table). The final score establishes how these criteria are weigted in the second step. It is possible that all criteria are regarded equally important. Step 2 can also be done without step 1. </t>
  </si>
  <si>
    <r>
      <t>Scoring interventions.</t>
    </r>
    <r>
      <rPr>
        <sz val="11"/>
        <color theme="1"/>
        <rFont val="Calibri"/>
        <family val="2"/>
        <scheme val="minor"/>
      </rPr>
      <t xml:space="preserve"> Score the selected interventions according to the interventions criteria from 1 to 5 (see on right side of table). Additional research might be needed to establish how the interventions score on the 3 criteria. Highest score is intervention that has most preference. The outcome of step 1 is used to assign the intervention criteria with different weights. </t>
    </r>
  </si>
  <si>
    <t xml:space="preserve">These two steps help you to establish what you find most important in deciding on appropriate interventions. Discussions with involved actors about these steps can support the final intervention(s) decisions. </t>
  </si>
  <si>
    <t xml:space="preserve">You can finalize by deciding the final interventions based on criteria that are relevant to you, such as economic feasibility, time to impact/return on investment and technical feasibility. For decision support about the final interventions, go through the next steps. You can skip these if you are satisfied with your internal decision process and have decided on the final promising intervention(s) to reduce food loss and waste. </t>
  </si>
  <si>
    <t xml:space="preserve">Relevance to conduct this step depends on the case and involved actors. Potentially relevant to conduct for/with executors of invervention, chain actors, investers, problem owners of the case.  </t>
  </si>
  <si>
    <t xml:space="preserve">Impact characteristics: Amount, speed and potential of FLW reduction </t>
  </si>
  <si>
    <t>Economic attractiveness: Intervention fits within investment space</t>
  </si>
  <si>
    <t>Includes scalability, time to impact and impact of the intervention</t>
  </si>
  <si>
    <t xml:space="preserve">Includes acceptability, awareness, usability, availability of extension services, participatory approach </t>
  </si>
  <si>
    <r>
      <t xml:space="preserve">If you want to analyze a sector (network: </t>
    </r>
    <r>
      <rPr>
        <b/>
        <sz val="11"/>
        <rFont val="Calibri"/>
        <family val="2"/>
        <scheme val="minor"/>
      </rPr>
      <t>case 1</t>
    </r>
    <r>
      <rPr>
        <sz val="11"/>
        <rFont val="Calibri"/>
        <family val="2"/>
        <scheme val="minor"/>
      </rPr>
      <t xml:space="preserve">) then there are multiple types of SCLs and multiple actors per type of SCL. </t>
    </r>
  </si>
  <si>
    <r>
      <t>If more than one type of SCL is involved, the number of actors in vertical direction is larger than 1 (</t>
    </r>
    <r>
      <rPr>
        <b/>
        <sz val="11"/>
        <rFont val="Calibri"/>
        <family val="2"/>
        <scheme val="minor"/>
      </rPr>
      <t>case 1 and 2</t>
    </r>
    <r>
      <rPr>
        <sz val="11"/>
        <rFont val="Calibri"/>
        <family val="2"/>
        <scheme val="minor"/>
      </rPr>
      <t>).</t>
    </r>
  </si>
  <si>
    <r>
      <t>If only one type of SCL is involved, the number of actors in the vertical direction is 1 (</t>
    </r>
    <r>
      <rPr>
        <b/>
        <sz val="11"/>
        <rFont val="Calibri"/>
        <family val="2"/>
        <scheme val="minor"/>
      </rPr>
      <t>case 3 and 4</t>
    </r>
    <r>
      <rPr>
        <sz val="11"/>
        <rFont val="Calibri"/>
        <family val="2"/>
        <scheme val="minor"/>
      </rPr>
      <t>).</t>
    </r>
  </si>
  <si>
    <r>
      <t>If more than one SCL of some type is involved, the number of actors in horizontal direction is larger than 1 (</t>
    </r>
    <r>
      <rPr>
        <b/>
        <sz val="11"/>
        <rFont val="Calibri"/>
        <family val="2"/>
        <scheme val="minor"/>
      </rPr>
      <t>case 1 and 3</t>
    </r>
    <r>
      <rPr>
        <sz val="11"/>
        <rFont val="Calibri"/>
        <family val="2"/>
        <scheme val="minor"/>
      </rPr>
      <t>).</t>
    </r>
  </si>
  <si>
    <r>
      <t>If one SCL  is involved per selected type of SCL, the number of actors in the horizontal direction is 1 (</t>
    </r>
    <r>
      <rPr>
        <b/>
        <sz val="11"/>
        <rFont val="Calibri"/>
        <family val="2"/>
        <scheme val="minor"/>
      </rPr>
      <t>case 2 and 4</t>
    </r>
    <r>
      <rPr>
        <sz val="11"/>
        <rFont val="Calibri"/>
        <family val="2"/>
        <scheme val="minor"/>
      </rPr>
      <t>).</t>
    </r>
  </si>
  <si>
    <t>Dependent on the focus of your study, select the actors to interview.</t>
  </si>
  <si>
    <t>Use of the cause tree tool</t>
  </si>
  <si>
    <t xml:space="preserve">Finding the root cause(s) for FLW in the focus part of the supply chain can be done at two different ways: a) manually or b) with use of the cause tree tool. </t>
  </si>
  <si>
    <t>Manually</t>
  </si>
  <si>
    <t>Select the most applicable (root)causes of FLW.</t>
  </si>
  <si>
    <t>Ask questions to the interviewee to determine the root causes of FLW. Advised questions to ask:</t>
  </si>
  <si>
    <t>Based on the answers given in the interview, draw a cause tree. On the bottom the answer of Q1, one layer above the answer(s) of Q2, etc. At the top the answer of the last 'Why?' question will be drawn.</t>
  </si>
  <si>
    <t>Root causes</t>
  </si>
  <si>
    <t xml:space="preserve">Place the drawing of screenshot of the cause tree here: </t>
  </si>
  <si>
    <t>Based on this cause three (that can have more layers) the root cause(s) is/are identified. Fill in the root cause(s) below. Please try to use the terminology as used in the cause tree tool These causes are automatically connected with the interventions in the next phase of the protocol.</t>
  </si>
  <si>
    <t>In case you filled in the root causes at the sheet 'Cause (results), the root causes are provided in the table below. If nothing appeared, please go back to the previous sheet.</t>
  </si>
  <si>
    <t xml:space="preserve">Check which columns are coloured yellow (1). Check these type of interventions by clicking on the type of intervention or search in the Intervention list. </t>
  </si>
  <si>
    <t>Fill in the potential (final) interventions here:</t>
  </si>
  <si>
    <t>Finalize</t>
  </si>
  <si>
    <t>Make the scheme</t>
  </si>
  <si>
    <t>Name of reference document</t>
  </si>
  <si>
    <t xml:space="preserve">Why and how to measure food loss and waste: A practical guide. </t>
  </si>
  <si>
    <t xml:space="preserve">Guidelines on the measurement of harvest and post-harvest losses: Recommendations on the design of a harvest and post-harvest loss statistics system for food grains (cereals and pulses). </t>
  </si>
  <si>
    <t>yes</t>
  </si>
  <si>
    <t xml:space="preserve">Food Waste Quantification Manual to Monitor Food Waste Amounts and Progression. </t>
  </si>
  <si>
    <t xml:space="preserve">Food loss and Waste Accounting and Reporting Standard. </t>
  </si>
  <si>
    <t xml:space="preserve">UNEP (2014) </t>
  </si>
  <si>
    <t xml:space="preserve">Prevention and reduction of food and drink waste in businesses and households: Guidance for governments, local authorities, businesses and other organizations. </t>
  </si>
  <si>
    <t xml:space="preserve">African Postharvest Losses Information System (APHLIS) and How to assess postharvest cereal losses and their impact on grain supply: rapid weight loss estimation and the calculation of cumulative cereal losses with the support of APHLIS. </t>
  </si>
  <si>
    <t>The phases are sequentially executed. So, the result of the scoping phase is the starting 
point for the flow phase, the result of the flow phase is the starting point for the focus 
phase, etcetera. Only the Measurement phase can be applied in different moments in 
time. For example, after the Flow phase when more reliable data is desired, after the 
Focus phase when more precise data is aimed, or after the Intervention phase when a 
more detailed analysis is wanted to decide upon the best intervention to implement.</t>
  </si>
  <si>
    <r>
      <t xml:space="preserve">The </t>
    </r>
    <r>
      <rPr>
        <b/>
        <sz val="11"/>
        <color theme="1"/>
        <rFont val="Calibri"/>
        <family val="2"/>
        <scheme val="minor"/>
      </rPr>
      <t>Scoping phase</t>
    </r>
    <r>
      <rPr>
        <sz val="11"/>
        <color theme="1"/>
        <rFont val="Calibri"/>
        <family val="2"/>
        <scheme val="minor"/>
      </rPr>
      <t xml:space="preserve"> consists of a questionnaire to decide the scope of the research. What part of the supply chain is included and what part is out of scope? This questionnaire is filled in by the researcher, the client, or together.</t>
    </r>
  </si>
  <si>
    <r>
      <t>The</t>
    </r>
    <r>
      <rPr>
        <b/>
        <sz val="11"/>
        <rFont val="Calibri"/>
        <family val="2"/>
        <scheme val="minor"/>
      </rPr>
      <t xml:space="preserve"> Food flow phase</t>
    </r>
    <r>
      <rPr>
        <sz val="11"/>
        <rFont val="Calibri"/>
        <family val="2"/>
        <scheme val="minor"/>
      </rPr>
      <t xml:space="preserve"> consists of a set of questions to list supply chain actors, their activities, flow weight and destinations. The needed information is collected by conducting expert interviews.</t>
    </r>
  </si>
  <si>
    <r>
      <t xml:space="preserve">In the </t>
    </r>
    <r>
      <rPr>
        <b/>
        <sz val="11"/>
        <rFont val="Calibri"/>
        <family val="2"/>
        <scheme val="minor"/>
      </rPr>
      <t>Focus phase</t>
    </r>
    <r>
      <rPr>
        <sz val="11"/>
        <rFont val="Calibri"/>
        <family val="2"/>
        <scheme val="minor"/>
      </rPr>
      <t xml:space="preserve"> flows are scored on five criteria that are used for identifying the FLW hotspots. </t>
    </r>
  </si>
  <si>
    <r>
      <t xml:space="preserve">The </t>
    </r>
    <r>
      <rPr>
        <b/>
        <sz val="11"/>
        <rFont val="Calibri"/>
        <family val="2"/>
        <scheme val="minor"/>
      </rPr>
      <t>Measurement phase</t>
    </r>
    <r>
      <rPr>
        <sz val="11"/>
        <rFont val="Calibri"/>
        <family val="2"/>
        <scheme val="minor"/>
      </rPr>
      <t xml:space="preserve"> is an optional phase and can be included when new or more precise food loss data is desirable. </t>
    </r>
  </si>
  <si>
    <r>
      <t xml:space="preserve">The </t>
    </r>
    <r>
      <rPr>
        <b/>
        <sz val="11"/>
        <color theme="1"/>
        <rFont val="Calibri"/>
        <family val="2"/>
        <scheme val="minor"/>
      </rPr>
      <t xml:space="preserve">Cause phase </t>
    </r>
    <r>
      <rPr>
        <sz val="11"/>
        <color theme="1"/>
        <rFont val="Calibri"/>
        <family val="2"/>
        <scheme val="minor"/>
      </rPr>
      <t xml:space="preserve">consistst of questions that provide insight into the causes for the FLW hotspots. </t>
    </r>
  </si>
  <si>
    <r>
      <t>The</t>
    </r>
    <r>
      <rPr>
        <b/>
        <sz val="11"/>
        <rFont val="Calibri"/>
        <family val="2"/>
        <scheme val="minor"/>
      </rPr>
      <t xml:space="preserve"> Intervention phase</t>
    </r>
    <r>
      <rPr>
        <sz val="11"/>
        <rFont val="Calibri"/>
        <family val="2"/>
        <scheme val="minor"/>
      </rPr>
      <t xml:space="preserve"> consists of an investment space calculator to determine upper bounds for potential investments. It is aimed at identifying interventions, and assessing their feasibility and impact.</t>
    </r>
  </si>
  <si>
    <t>The scope is defined by a list of (1) supply chain link (=SCL) types (farmer, wholesaler, processor,...) and (2) the number of every SCL type in the scope (= frequency). In a formal description one could say:</t>
  </si>
  <si>
    <r>
      <t xml:space="preserve">In this example </t>
    </r>
    <r>
      <rPr>
        <b/>
        <sz val="11"/>
        <rFont val="Calibri"/>
        <family val="2"/>
        <scheme val="minor"/>
      </rPr>
      <t>the transporter</t>
    </r>
    <r>
      <rPr>
        <sz val="11"/>
        <rFont val="Calibri"/>
        <family val="2"/>
        <scheme val="minor"/>
      </rPr>
      <t xml:space="preserve"> has not been taken into account.</t>
    </r>
  </si>
  <si>
    <t>If not, the transporter becomes an extra SCL.</t>
  </si>
  <si>
    <t>The connection between the SCLs is covered in the Food flow phase.</t>
  </si>
  <si>
    <r>
      <t xml:space="preserve">Example: in </t>
    </r>
    <r>
      <rPr>
        <b/>
        <sz val="11"/>
        <rFont val="Calibri"/>
        <family val="2"/>
        <scheme val="minor"/>
      </rPr>
      <t>case 3</t>
    </r>
    <r>
      <rPr>
        <sz val="11"/>
        <rFont val="Calibri"/>
        <family val="2"/>
        <scheme val="minor"/>
      </rPr>
      <t xml:space="preserve"> (see picture)</t>
    </r>
    <r>
      <rPr>
        <b/>
        <sz val="11"/>
        <rFont val="Calibri"/>
        <family val="2"/>
        <scheme val="minor"/>
      </rPr>
      <t xml:space="preserve"> </t>
    </r>
    <r>
      <rPr>
        <sz val="11"/>
        <rFont val="Calibri"/>
        <family val="2"/>
        <scheme val="minor"/>
      </rPr>
      <t>three farmers are selected for the scope. In this particular example we see that there are no logistic (or transport) connections between them. In case they collaborate and combine their produce, and share one transport network, the individual farmers can be linked.</t>
    </r>
  </si>
  <si>
    <t>Suppose you have a list of selected SCLs.</t>
  </si>
  <si>
    <t>Note that these cases can be considered as building blocks, since they all have a meaningful interpretation.</t>
  </si>
  <si>
    <t>a network (set of supply chains, sector)</t>
  </si>
  <si>
    <t>horizontal coordinated organization (e.g. cooperative, retail outlets)</t>
  </si>
  <si>
    <r>
      <t xml:space="preserve">These building blocks demand a different </t>
    </r>
    <r>
      <rPr>
        <b/>
        <sz val="11"/>
        <rFont val="Calibri"/>
        <family val="2"/>
        <scheme val="minor"/>
      </rPr>
      <t>approach</t>
    </r>
    <r>
      <rPr>
        <sz val="11"/>
        <rFont val="Calibri"/>
        <family val="2"/>
        <scheme val="minor"/>
      </rPr>
      <t>:</t>
    </r>
  </si>
  <si>
    <r>
      <t xml:space="preserve">For </t>
    </r>
    <r>
      <rPr>
        <b/>
        <sz val="11"/>
        <rFont val="Calibri"/>
        <family val="2"/>
        <scheme val="minor"/>
      </rPr>
      <t>case 3</t>
    </r>
    <r>
      <rPr>
        <sz val="11"/>
        <rFont val="Calibri"/>
        <family val="2"/>
        <scheme val="minor"/>
      </rPr>
      <t xml:space="preserve"> also the existance of many actors demands a </t>
    </r>
    <r>
      <rPr>
        <b/>
        <u/>
        <sz val="11"/>
        <rFont val="Calibri"/>
        <family val="2"/>
        <scheme val="minor"/>
      </rPr>
      <t>generic</t>
    </r>
    <r>
      <rPr>
        <sz val="11"/>
        <rFont val="Calibri"/>
        <family val="2"/>
        <scheme val="minor"/>
      </rPr>
      <t xml:space="preserve"> approach, since (in general) not all the actors in a type of SCL can be interviewed.</t>
    </r>
  </si>
  <si>
    <r>
      <t xml:space="preserve">In </t>
    </r>
    <r>
      <rPr>
        <b/>
        <sz val="11"/>
        <rFont val="Calibri"/>
        <family val="2"/>
        <scheme val="minor"/>
      </rPr>
      <t>case 2 and 4</t>
    </r>
    <r>
      <rPr>
        <sz val="11"/>
        <rFont val="Calibri"/>
        <family val="2"/>
        <scheme val="minor"/>
      </rPr>
      <t xml:space="preserve"> it is the other way around, since only one type of SCL is selected. </t>
    </r>
    <r>
      <rPr>
        <b/>
        <u/>
        <sz val="11"/>
        <rFont val="Calibri"/>
        <family val="2"/>
        <scheme val="minor"/>
      </rPr>
      <t>Specific</t>
    </r>
    <r>
      <rPr>
        <sz val="11"/>
        <rFont val="Calibri"/>
        <family val="2"/>
        <scheme val="minor"/>
      </rPr>
      <t xml:space="preserve"> actors are analyzed, and are involved in the process.</t>
    </r>
  </si>
  <si>
    <t>no interviews/data collection on the actual actors within scope, but merely views in general from the experts, actors and stakeholders.</t>
  </si>
  <si>
    <t xml:space="preserve">The scope of the food loss and waste (FLW) analysis will be a part of a certain network. </t>
  </si>
  <si>
    <t>1. Link/chain/network in scope and geographical area;</t>
  </si>
  <si>
    <t>3. The required accuracy and detail of the data used.</t>
  </si>
  <si>
    <t>The scope of the study.</t>
  </si>
  <si>
    <t>Interviewing the client (optionally with multiple participants from the client's organization).</t>
  </si>
  <si>
    <t>Geographical region</t>
  </si>
  <si>
    <t>name and address</t>
  </si>
  <si>
    <t>50 kg bags as % of number of 50 kg bags as input per year (e.g. retailer)</t>
  </si>
  <si>
    <t>Example: Reports, recent studies with public results, national statistics, results from measurements, documents with expert estimates, websites.</t>
  </si>
  <si>
    <t>How do you consider the quality of these data?</t>
  </si>
  <si>
    <t xml:space="preserve">Do you have experts in mind who may help identifying the determination of the food flow? </t>
  </si>
  <si>
    <t>Function and organization</t>
  </si>
  <si>
    <t>Scope of the study.</t>
  </si>
  <si>
    <t>Experts on the scoped supply chain; experts could be the client, actors, consultants who know about the supply chain, an advisor, a scientist, etc.</t>
  </si>
  <si>
    <t xml:space="preserve">A food flow diagram including the selected SCLs with their connections. Also transport mode and transport ownership are determined.  </t>
  </si>
  <si>
    <t>weight or % of sales of residual flows</t>
  </si>
  <si>
    <t>destination of residual flows</t>
  </si>
  <si>
    <t>weight of incoming and outgoing food flows that are not residuals.</t>
  </si>
  <si>
    <t>The flow of the agricultural product that deviates from the original intended food supply chain.</t>
  </si>
  <si>
    <t>The food flows linked to selected SCLs, but not incorporated in the scope.</t>
  </si>
  <si>
    <t>The flow of the food product through the original intended supply chain.</t>
  </si>
  <si>
    <t>There are two outputs, and therefore the approach is split up in two parts a) and b).</t>
  </si>
  <si>
    <t>What are the names of the SCLs? (dependent on the scope).</t>
  </si>
  <si>
    <t>How are these SCLs connected by food flows?</t>
  </si>
  <si>
    <t xml:space="preserve">b) Flow diagram involving selected SCLs, including per SCL an information table </t>
  </si>
  <si>
    <r>
      <t xml:space="preserve">Each expert </t>
    </r>
    <r>
      <rPr>
        <u/>
        <sz val="11"/>
        <rFont val="Calibri"/>
        <family val="2"/>
        <scheme val="minor"/>
      </rPr>
      <t>individually</t>
    </r>
    <r>
      <rPr>
        <sz val="11"/>
        <rFont val="Calibri"/>
        <family val="2"/>
        <scheme val="minor"/>
      </rPr>
      <t xml:space="preserve"> fills in the Excel table below for all SCLs of the scope.</t>
    </r>
  </si>
  <si>
    <t xml:space="preserve">Invite the panel for a half day (virtual) meeting to conduct step iii - vi. Also include an introduction, the goal of the meeting and a proper clossure in this meeting. </t>
  </si>
  <si>
    <t>Per SCL Excel tables are created with the following structure and data:</t>
  </si>
  <si>
    <t>For the complete overview (optional): What is the weight (in tonnes) of the out of scope flows (in and out)?</t>
  </si>
  <si>
    <t xml:space="preserve">Results are tabulated and returned to the group for evaluation. </t>
  </si>
  <si>
    <t xml:space="preserve">Discuss the results, issues and assumptions made in the group. The goal is to arrive after two or three rounds at consensus on the food flow diagram and information tables. </t>
  </si>
  <si>
    <t>How to make a food flow diagram</t>
  </si>
  <si>
    <r>
      <rPr>
        <sz val="11"/>
        <rFont val="Calibri"/>
        <family val="2"/>
        <scheme val="minor"/>
      </rPr>
      <t xml:space="preserve">The client, eventually supported by maximum two experts or actors maximum, can produce output a). </t>
    </r>
    <r>
      <rPr>
        <b/>
        <u/>
        <sz val="11"/>
        <color theme="10"/>
        <rFont val="Calibri"/>
        <family val="2"/>
        <scheme val="minor"/>
      </rPr>
      <t>(Click here to see 'how to make a food flow diagram')</t>
    </r>
  </si>
  <si>
    <t>Food flow diagram with information tables.</t>
  </si>
  <si>
    <t>Identify the root cause(s) of Food Loss and Waste (FLW) for the prioritized supply chain link(s) or supply chain activity.</t>
  </si>
  <si>
    <t>Knowledge from the selected actors.</t>
  </si>
  <si>
    <t xml:space="preserve">A cause tree for the prioritized supply chain link (SCL) or supply chain activity that provides the user the root cause(s) of the FLW </t>
  </si>
  <si>
    <t xml:space="preserve">Why is this reason occurring? </t>
  </si>
  <si>
    <r>
      <t xml:space="preserve">What is the main </t>
    </r>
    <r>
      <rPr>
        <u/>
        <sz val="11"/>
        <color theme="1"/>
        <rFont val="Calibri"/>
        <family val="2"/>
        <scheme val="minor"/>
      </rPr>
      <t>reason</t>
    </r>
    <r>
      <rPr>
        <sz val="11"/>
        <color theme="1"/>
        <rFont val="Calibri"/>
        <family val="2"/>
        <scheme val="minor"/>
      </rPr>
      <t xml:space="preserve"> for FLW in your company/in this particular activity? A reason is the human motive to discard the food product.</t>
    </r>
  </si>
  <si>
    <r>
      <t xml:space="preserve">Why is this </t>
    </r>
    <r>
      <rPr>
        <u/>
        <sz val="11"/>
        <color theme="1"/>
        <rFont val="Calibri"/>
        <family val="2"/>
        <scheme val="minor"/>
      </rPr>
      <t>cause</t>
    </r>
    <r>
      <rPr>
        <sz val="11"/>
        <color theme="1"/>
        <rFont val="Calibri"/>
        <family val="2"/>
        <scheme val="minor"/>
      </rPr>
      <t xml:space="preserve"> occurring? A cause may be found in the logistic chain. Repeat this question 4 times. [Each time, frame the question in response to the answer you have just recorded]</t>
    </r>
  </si>
  <si>
    <t xml:space="preserve">Output of Focus phase including the prioritization of supply chain activities that are considered most urgent and promising for FLW reduction. </t>
  </si>
  <si>
    <t>The cause tree consists of a list of causes based on the productgroup and SCL selected in the Focus phase. After selecting the right productgroup and SCL a list with possible cause categories is provided. Every cause category consists of one or several sub-categories with more detailed information.</t>
  </si>
  <si>
    <t xml:space="preserve">Select the categories and sub-categories based on the interviewee's knowledge on FLW occurring in the focus area. After selecting the categories and sub-categories, one or several cause trees appear. </t>
  </si>
  <si>
    <t>Based on this cause three (that can have more layers) the root cause(s) is/are identified. Fill in the root cause(s) below. Please try to use the terminology as used in the cause tree tool. These causes are automatically connected with the interventions in the next phase of the protocol.</t>
  </si>
  <si>
    <t>The goal of the intervention phase is to provide interventions to prevent or decrease FLW.</t>
  </si>
  <si>
    <t xml:space="preserve">- From the Cause phase: The cause tree, including the reason of FLW, the cause(s) and root cause(s).
</t>
  </si>
  <si>
    <t>- A decission support tool.</t>
  </si>
  <si>
    <t xml:space="preserve">- Selection of one or several suitable intervention. </t>
  </si>
  <si>
    <t>- (Optional) The view of actors on implementing the intervention.</t>
  </si>
  <si>
    <t xml:space="preserve">Fill in the root cause(s) from the Cause phase on the next sheet 'Link tool'. </t>
  </si>
  <si>
    <t>The link tool will provide the most promising type of interventions.</t>
  </si>
  <si>
    <t>Look at these most promising type of interventions in the intervention list and select the interventions which can be helpful.</t>
  </si>
  <si>
    <t>Decide upon the relevant criteria you like to include and scale them.</t>
  </si>
  <si>
    <t>Conduct a workshop with actors in the supply chain and present the high-scoring interventions. Create commitment.</t>
  </si>
  <si>
    <t xml:space="preserve">Potentially relevant to conduct for/with stakeholders interested in implementing an intervention; actors, investors, and client.  </t>
  </si>
  <si>
    <r>
      <rPr>
        <sz val="11"/>
        <rFont val="Calibri"/>
        <family val="2"/>
        <scheme val="minor"/>
      </rPr>
      <t xml:space="preserve">Elaboration intervention criteria </t>
    </r>
    <r>
      <rPr>
        <b/>
        <u/>
        <sz val="11"/>
        <color theme="10"/>
        <rFont val="Calibri"/>
        <family val="2"/>
        <scheme val="minor"/>
      </rPr>
      <t>(Source)</t>
    </r>
  </si>
  <si>
    <t xml:space="preserve">Below are three intervention criteria that are generally regarded important. Not all criteria might be considered equally important. Therefore, here stakeholders can share their preferences for the criteria by scoring them from 1 to 5 (see to the right of the table). The final score establishes how these criteria are weighted in the second step. It is possible that all criteria are regarded equally important. Step 2 can also be done without step 1. </t>
  </si>
  <si>
    <t xml:space="preserve">Total score: </t>
  </si>
  <si>
    <r>
      <t xml:space="preserve">Find out what is important for you. </t>
    </r>
    <r>
      <rPr>
        <sz val="11"/>
        <color theme="1"/>
        <rFont val="Calibri"/>
        <family val="2"/>
        <scheme val="minor"/>
      </rPr>
      <t>Score the criteria below according to how important you regard them, using the scores (from 1 to 5) to the right of the table. The highest total score shows the criteria that is considered most important. We advise to drop the criteria if all participants score a criteria with 0. Below is a small elaboration of the criteria.</t>
    </r>
  </si>
  <si>
    <t xml:space="preserve">These supporting methods help you to make an informed decision about interventions. The success of an intervention falls or stands with willingness to invest/adapt of relevant stakeholders. Therefore it is advised to do the decision making on interventions together with involved stakeholders via a workshop where the outcomes of steps 1 and 2 are shared and discussed. See suggestions for guiding questions to come to the decision about interventions. </t>
  </si>
  <si>
    <t>If we were to make a decision, which intervention has your preference? Why?</t>
  </si>
  <si>
    <t>Decide on intervention(s)</t>
  </si>
  <si>
    <t>% deviated (3b)</t>
  </si>
  <si>
    <t>4. What is the destination of the residual flow?</t>
  </si>
  <si>
    <t>destination (4)</t>
  </si>
  <si>
    <t>Tonnes deviated (3a)</t>
  </si>
  <si>
    <t>... (tonnes)</t>
  </si>
  <si>
    <t>5. The input food flow minus the the tonnes deviated is equal to the sales volume.</t>
  </si>
  <si>
    <t xml:space="preserve">Total sales volume (in tonnes) (5) </t>
  </si>
  <si>
    <t>2. What activities take place at this SCL? (Include transport if applicable).</t>
  </si>
  <si>
    <t>1. What is the weight (in tonnes) of the input food flow per SCL? For the producer: What is the total yield (in tonnes)? This is equal to sold + unsold volume.</t>
  </si>
  <si>
    <t>Yield or input volume/ selected time period (in tonnes) (1)</t>
  </si>
  <si>
    <t>Activities (2)</t>
  </si>
  <si>
    <r>
      <t xml:space="preserve">Yield or input volume/ </t>
    </r>
    <r>
      <rPr>
        <b/>
        <sz val="11"/>
        <color rgb="FFFF0000"/>
        <rFont val="Calibri"/>
        <family val="2"/>
        <scheme val="minor"/>
      </rPr>
      <t>year</t>
    </r>
    <r>
      <rPr>
        <b/>
        <sz val="11"/>
        <color theme="1"/>
        <rFont val="Calibri"/>
        <family val="2"/>
        <scheme val="minor"/>
      </rPr>
      <t xml:space="preserve"> (in tonnes) (1)</t>
    </r>
  </si>
  <si>
    <t>Example: Case X is a processor in Country Y, with many connected supplying farmers.</t>
  </si>
  <si>
    <t>Case X</t>
  </si>
  <si>
    <t>Do you know of any available sources for FLW data? When available, provide details below.</t>
  </si>
  <si>
    <t>Latest data available (year)</t>
  </si>
  <si>
    <t>Reliability</t>
  </si>
  <si>
    <t>Level of detail</t>
  </si>
  <si>
    <t>Where are these particular SCLs located? (city, country).</t>
  </si>
  <si>
    <t xml:space="preserve">3a. What is the weight (in tonnes), or 3b) % of input, of every residual flow per activity or destination? Decide upon the weight in tons or %. The other one can be calculated based on the total input food flow (2). </t>
  </si>
  <si>
    <t>Make the  diagram (part 1)</t>
  </si>
  <si>
    <t>Make the  diagram (part 2)</t>
  </si>
  <si>
    <t>Table 1</t>
  </si>
  <si>
    <t>Table 3</t>
  </si>
  <si>
    <t>Table 2</t>
  </si>
  <si>
    <t>Table 3: Fill in every column based on the information gathered in the Flow phase.</t>
  </si>
  <si>
    <t>- Name actor: Provide the name of the actors in scope.</t>
  </si>
  <si>
    <t>Name actor</t>
  </si>
  <si>
    <t>- Activities: Provide the activities per actor as mentioned in the information table in the Flow phase.</t>
  </si>
  <si>
    <t>- Destination: Provide the destination of the residual flow as mentioned in the information table in the Flow phase.</t>
  </si>
  <si>
    <t>- Weight (tonnes and %): Provide the numbers as mentioned in the information table in the Flow phase.</t>
  </si>
  <si>
    <t>- Money: Caluclate the investment space by performing the following calculation: Weight (tonnes) x Selling price (table 2).</t>
  </si>
  <si>
    <t>Table 3: After filling in the table, the three highest scores per column will turn green.</t>
  </si>
  <si>
    <t xml:space="preserve">decision support </t>
  </si>
  <si>
    <t>country currency</t>
  </si>
  <si>
    <t>Economic benefit:</t>
  </si>
  <si>
    <t>Client wants to monitor, identify food loss and waste (FLW) hotspots, find causes and/or assess interventions.</t>
  </si>
  <si>
    <t>1. Goal</t>
  </si>
  <si>
    <t>What is the goal of your EFFICIENT study?</t>
  </si>
  <si>
    <t>2. Product</t>
  </si>
  <si>
    <t>3. Part of the supply chain/network/sector</t>
  </si>
  <si>
    <t>4. Indicator</t>
  </si>
  <si>
    <t>5. Availability of data sources</t>
  </si>
  <si>
    <t>7. Experts</t>
  </si>
  <si>
    <r>
      <t xml:space="preserve">In this case (since there are many actors involved) it is common to have a </t>
    </r>
    <r>
      <rPr>
        <b/>
        <u/>
        <sz val="11"/>
        <rFont val="Calibri"/>
        <family val="2"/>
        <scheme val="minor"/>
      </rPr>
      <t>generic</t>
    </r>
    <r>
      <rPr>
        <sz val="11"/>
        <rFont val="Calibri"/>
        <family val="2"/>
        <scheme val="minor"/>
      </rPr>
      <t xml:space="preserve"> approach on the SCL type as well as the actors per SCL type. Only an average picture is presented based on expert, actor and stakeholder views. An actor represents a role and interacts with a system in some way, while a stakeholder is a person or group of people who has responsibilities towards the supply chain and has interest in it. Overall an actor is always a stakeholder, but a stakeholder is not always an actor.</t>
    </r>
  </si>
  <si>
    <t>interviews collecting information on the specific actors within scope (name and address).</t>
  </si>
  <si>
    <t>Briefly describe the food product of interest. Level of interest can be at three levels: product category - product -variety. Examples are: a) fruit in general as a category, b) cauliflower and lettuce, no specific varieties c) potato (Shangi and Dutch Robyn variety).</t>
  </si>
  <si>
    <t>6. Quality of data (see 5.)</t>
  </si>
  <si>
    <t>Which SCLs should be included? Tick the boxes you include.                                                                                                                                                Next, select 'generic'  when a group of actors is analysed (include geographical region), and select 'specific'  if specific actors are analyzed (include name and address).</t>
  </si>
  <si>
    <t>A quantitative flow diagram involving all selected SCLs, including per SCL a table with:</t>
  </si>
  <si>
    <t xml:space="preserve">To understand the food supply chain. </t>
  </si>
  <si>
    <t>Activities, volumes and destinations.</t>
  </si>
  <si>
    <t>Prioritize supply chain links (SCLs) or activities that are considered most urgent and promising for Food Loss and Waste (FLW) reduction.</t>
  </si>
  <si>
    <t>- Information from the Food flow phase;</t>
  </si>
  <si>
    <t>- Expert knowledge.</t>
  </si>
  <si>
    <t>- Client's knowledge;</t>
  </si>
  <si>
    <t>Finding the root causes can also be done using the cause tree tool. The cause tree tool assists finding the root causes of the FLW in the interviews.</t>
  </si>
  <si>
    <t>The output of the Causes phase including the root cause(s) of the food loss and waste (FLW) in the prioritized supply chain links (SCLs) and activities.</t>
  </si>
  <si>
    <t>There are two outputs, and therefore the approach is split up in two parts: a) List of potential interventions and b) decision support.</t>
  </si>
  <si>
    <t>This part consists of three steps to help you to establish 1) what criteria you find most important, 2) decide upon an intervention, and 3) to create commitment. For an example of the steps, please click on the 'Example buttton' at the bottom.</t>
  </si>
  <si>
    <t xml:space="preserve">This approach consists of 6 phases: </t>
  </si>
  <si>
    <t xml:space="preserve">This approach is designed to: a) assess FLW (food losses and waste) along supply chains, b) find causes, and c) assess interventions,  with use of limited resources. Anticipate 2 working days to go through all the phases, or less when you skip phases and start at phase 2, 3, 5 or 6. The total throughput time is estimated at 2 weeks. </t>
  </si>
  <si>
    <t>You can also make the food flow diagram in another program, like Visio, Paint or PowerPoint, and copy-paste the result.</t>
  </si>
  <si>
    <t>You can also make the food flow diagram including the information tables in another program, like Visio, Paint or PowerPoint, and copy-paste the result.</t>
  </si>
  <si>
    <t>Use the sheet 'Make the diagram', or make the diagram in another program like Visio, Paint or PowerPoint and copy-paste the result.</t>
  </si>
  <si>
    <t>hours</t>
  </si>
  <si>
    <t>Lead time (6)</t>
  </si>
  <si>
    <t>6. What is the total lead time of the products at this actor (in hours)?</t>
  </si>
  <si>
    <t>Score the selected interventions based on the criteria selected.</t>
  </si>
  <si>
    <t>Measurements</t>
  </si>
  <si>
    <t>Back to phase 3: Focus</t>
  </si>
  <si>
    <t>Back to phase 6: Interventions</t>
  </si>
  <si>
    <t>Finding the root causes can be done manually by interviewing the actors and ask them about the root causes of FLW. It is advised to use the '5 times why principle'. For more information on the '5 times why principle', check the article:</t>
  </si>
  <si>
    <t>Do you think the results are reliable/complete/representive to start investing?</t>
  </si>
  <si>
    <t>1. Scope phase</t>
  </si>
  <si>
    <t>1. Scope phase: Example</t>
  </si>
  <si>
    <t>2. Food flow phase</t>
  </si>
  <si>
    <t>3. Focus phase</t>
  </si>
  <si>
    <t>3. Focus phase: Scoring sheet</t>
  </si>
  <si>
    <t>3. Focus phase: Example</t>
  </si>
  <si>
    <t>5. Causes phase</t>
  </si>
  <si>
    <t>5. Causes phase: Results cause tree</t>
  </si>
  <si>
    <t xml:space="preserve">5. Causes phase: Example </t>
  </si>
  <si>
    <t>6. Interventions phase</t>
  </si>
  <si>
    <t>6. Interventions phase: a) Potential intervention(s)</t>
  </si>
  <si>
    <t>6. Interventions phase: b) Decision support (optional)</t>
  </si>
  <si>
    <t xml:space="preserve">6. Interventions phase: Example </t>
  </si>
  <si>
    <t>2. Food flow phase: a) Make your food flow diagram</t>
  </si>
  <si>
    <t>2. Food flow phase: b) Food flow diagram including information tables</t>
  </si>
  <si>
    <t>2. Food flow phase: Example a</t>
  </si>
  <si>
    <t>2. Food flow phase: Example b</t>
  </si>
  <si>
    <t>4. Measurement phase</t>
  </si>
  <si>
    <t>If yes, click 'finalize' to finalize the protocol.</t>
  </si>
  <si>
    <t>If no, click 'measurements' and consider to perform additional measurements to get more reliable/complete/representive data before deciding upon the intervention.</t>
  </si>
  <si>
    <t>From 1 to 800$</t>
  </si>
  <si>
    <t>Investment cost</t>
  </si>
  <si>
    <t>&gt; 4500$</t>
  </si>
  <si>
    <t>&lt; 30$</t>
  </si>
  <si>
    <t>From 200 to + 10.000$</t>
  </si>
  <si>
    <t>&gt; 100$</t>
  </si>
  <si>
    <t>&gt; 10$</t>
  </si>
  <si>
    <t>From 10 to 100$</t>
  </si>
  <si>
    <t>&gt; 1000$</t>
  </si>
  <si>
    <t>&gt; 2$</t>
  </si>
  <si>
    <t>&gt; 1$</t>
  </si>
  <si>
    <t>Packaging material is relatively cheap when purchased in bulk (shrink wrap, single-use paper or plastic trays/boxes). Small-scale packaging machines (vacuum sealing, bagging, wrapping) can be purchased for $500-1000. Industrial machines for mechanized packaging can cost upwards of $100.000. Used machines are lower-cost option.</t>
  </si>
  <si>
    <t>From 500 to 100.000$</t>
  </si>
  <si>
    <t>0,10$ each</t>
  </si>
  <si>
    <t>Under 100$</t>
  </si>
  <si>
    <t>20.000$</t>
  </si>
  <si>
    <t xml:space="preserve"> </t>
  </si>
  <si>
    <t>Under 100$ up to 300$</t>
  </si>
  <si>
    <t>300$</t>
  </si>
  <si>
    <t>Banking and money transfer services via mobile phone or computer. Low-cost service example (Africa, Kenya) is Mpesa (https://www.safaricom.co.ke/personal/m-pesa), commercial banks offer similar payment services, but require bank account.</t>
  </si>
  <si>
    <t>Portable, inexpensive, farm-built pre-cooler (https://naldc.nal.usda.gov/catalog/33418). Cost around $1200 (July 1993 prices), most expensive component is air conditioning unit. Cheaper unit with used air conditioner.</t>
  </si>
  <si>
    <t>Vehicle with cooled cargo hold. Size ranges from van to truck with trailer. Price increases with size and new equipment. Cheaper options include renting and buying second-hand.</t>
  </si>
  <si>
    <t>Offer secure system of recording transactions in a digital database that removes third-party intermediaries, reduces transactions costs, enables faster and even real-time tarnsactions, assures immutable data entries and provides access to the database for all participants in the network. Aims to strenghten linkages between VC actors. Blockchain can track the provenance of food and build trust between parties, through the data stored helps make farming smarter, and with smart contracts facilitate trusted payments, insurance (https://www.frontiersin.org/articles/10.3389/fbloc.2020.00007/full)</t>
  </si>
  <si>
    <t>Keeping fresh products protected from direct sunlight prolongs their shelflife</t>
  </si>
  <si>
    <t>e.g. Mechanical sizers/sorters.</t>
  </si>
  <si>
    <t>For retail markets, create niche products with higher value.</t>
  </si>
  <si>
    <t>&gt;1$</t>
  </si>
  <si>
    <t>Waterproof ground cover</t>
  </si>
  <si>
    <t>Small, medium or large scale harvesting machine (&lt;2 ha, 2-5 ha, &gt; 5 ha))</t>
  </si>
  <si>
    <t>Planning tools: calendars and budgeting</t>
  </si>
  <si>
    <t>Pest, insect and disease control</t>
  </si>
  <si>
    <t>Introduce quality standards and provide instructions and guidance for farmers on how to adhere to these</t>
  </si>
  <si>
    <t>Details about European GlobalGap certification can be found here (https://www.globalgap.org/uk_en/)</t>
  </si>
  <si>
    <t>Examples of certification include ISO 22000 for food safety standards (https://www.iso.org/standard/35466.html), HAP for NGOs</t>
  </si>
  <si>
    <t>If farmers have formal title to the land they work, they can better access financing by putting up formal collateral (see for example the work of economist Hernando de Soto (https://www.freetochoosenetwork.org/programs/power_poor/))</t>
  </si>
  <si>
    <t>Boosts farmers investments</t>
  </si>
  <si>
    <t>Under 100$ if made from locally available materials</t>
  </si>
  <si>
    <t xml:space="preserve">Under 100$ </t>
  </si>
  <si>
    <t xml:space="preserve">e.g. ice bottle technique: ice 
bottles wrapped in newspaper (p. 57): https://avrdc.org/download/publications/from_the_field/postharvest/vegetable-pht-training-manual-english.pdf </t>
  </si>
  <si>
    <t xml:space="preserve">Simplest approach for hydro-cooling is placing freshly harvested plants in a large vat of cold water. Another method is to spray cold water on plants. Example of collapsible unit that can be assembled as hydro-cooling tool:  https://www.youtube.com/watch?v=AmTeTHj1tpk </t>
  </si>
  <si>
    <t>Solar grain dryer can be constructed with simple, low-cost, locally available materials (tarp, plastic sheet, rocks) (https://www.youtube.com/watch?v=FkoVBDyevcE)(https://sawbo-animations.org/video.php?video=//www.youtube.com/embed/wIJFh9mzxEo)</t>
  </si>
  <si>
    <t>Low-cost option for e.g. grinding, shelling, dehulling, juicing, slicing, milling</t>
  </si>
  <si>
    <t>n/a</t>
  </si>
  <si>
    <t>Renting with farmer group</t>
  </si>
  <si>
    <t>Hot water treatment can be used as a disinfectant for products in order to reduce microbial growth, insects, cracking, and decay. The temperature should be high enough to kill the pest or pathogen, but not affect the product itself (https://www.sciencedirect.com/topics/agricultural-and-biological-sciences/hot-water-treatment). Low cost options available e.g. http://14.139.158.107:8081/Technologies/machineries.html. Hot water treatment dips can be heated using wood or coal fires, propane, natural gas, or electric or solar 
water heaters.</t>
  </si>
  <si>
    <t>Applying paste to retard or eradicate decay on some fruits and vegetables</t>
  </si>
  <si>
    <t xml:space="preserve">A completely comprehensive quantification methodology would cover the steps from measurement, to targeting relevant hotspots, to facilitating action on the information with specific improvements – all in an integrated way. </t>
  </si>
  <si>
    <t>Depending on their specific purpose, the strategies of existing quantification methodologies differ considerably, some encompassing all steps of this strategy, whereas others focus on one or two specific steps.</t>
  </si>
  <si>
    <t>WRAP (2018)</t>
  </si>
  <si>
    <t>GIZ (2015a)</t>
  </si>
  <si>
    <t>Rockefeller Foundation* (2016)</t>
  </si>
  <si>
    <t xml:space="preserve">FAO (2018a) </t>
  </si>
  <si>
    <t>UNEP (2020)</t>
  </si>
  <si>
    <t>IFPRI (Delgado et al. 2017)</t>
  </si>
  <si>
    <t>Measure</t>
  </si>
  <si>
    <t>Target</t>
  </si>
  <si>
    <t>Act</t>
  </si>
  <si>
    <t>* The 'Target' and 'Act' phase is included, but not well defined.</t>
  </si>
  <si>
    <t>Product categories</t>
  </si>
  <si>
    <t>Templates</t>
  </si>
  <si>
    <t>Rapid Loss Appraisal Tool (RLAT) for agribusiness value chains. User guide for maize.</t>
  </si>
  <si>
    <t>YieldWise Initiative.</t>
  </si>
  <si>
    <t>Food waste measurement principles and resources guide.</t>
  </si>
  <si>
    <t>SDG 12.3 Food waste index</t>
  </si>
  <si>
    <t>Data collection method</t>
  </si>
  <si>
    <t>None</t>
  </si>
  <si>
    <t>Secondary data, estimates</t>
  </si>
  <si>
    <t>Measurements, estimates</t>
  </si>
  <si>
    <t>Secondary data, measurements, estimates</t>
  </si>
  <si>
    <t>Secondary data</t>
  </si>
  <si>
    <t>Secondary data, measurements</t>
  </si>
  <si>
    <t>Estimates</t>
  </si>
  <si>
    <t>Value chain (link) level</t>
  </si>
  <si>
    <t>Country - and value chain (link) level</t>
  </si>
  <si>
    <t xml:space="preserve">Coverage </t>
  </si>
  <si>
    <t>Country level</t>
  </si>
  <si>
    <t>Country - and value chain (link) level (producers, middlemen, processors)</t>
  </si>
  <si>
    <t>Cereals and grains</t>
  </si>
  <si>
    <t>Cereals and pulses</t>
  </si>
  <si>
    <t>Generally applicable</t>
  </si>
  <si>
    <t>Generally applicable, initially maize and sunflower</t>
  </si>
  <si>
    <t>General</t>
  </si>
  <si>
    <t>Detailed</t>
  </si>
  <si>
    <t>Depending on methodology</t>
  </si>
  <si>
    <t>Strategy summary</t>
  </si>
  <si>
    <t>4.1. Already developed methodologies</t>
  </si>
  <si>
    <t>Measuring is optional in the EFFICIENT protocol. Below we provide an overview of already developed methodologies that can be further explored according to ones needs, and we present the basic steps for doing measurements.</t>
  </si>
  <si>
    <t>4.2. Basic steps for doing FLW measurements</t>
  </si>
  <si>
    <t>Concluding</t>
  </si>
  <si>
    <t>Patricia M. Williams (2001). Techniques for Root Cause Analysis, Baylor University Medical Center Proceedings, 14:2, 154-157.</t>
  </si>
  <si>
    <t>Kok, M.G., Castelein, R.B., Broeze J. and Snels, J.C.M.A (2021). The EFFICIENT protocol: A pragmatic and integrated methodology for food loss and waste quantification, analysis of causes and intervention design.</t>
  </si>
  <si>
    <t>For further info and references:</t>
  </si>
  <si>
    <t xml:space="preserve">For more details and examples: </t>
  </si>
  <si>
    <t xml:space="preserve">Kok, M., Daniels, S. and Snel, H. (2020). A business guide for addressing food loss &amp; waste in smallholder value chains. </t>
  </si>
  <si>
    <t>3. Conduct the measurement: Use a measuring device to determine the weight of the product that is left out and marked as loss or waste. E.g. when sorting French beans and taking out the bad ones, you measure the weight of the French beans that you take out.</t>
  </si>
  <si>
    <t>a) Direct weighing</t>
  </si>
  <si>
    <t>WRI (n.d.). Guidance on FLW Quantifications Methods.</t>
  </si>
  <si>
    <t>1. Establish study scope (time frame, material type, destination, and boundaries (like what actors/activities to include)</t>
  </si>
  <si>
    <t>2. Establish sample size and sampling plan (how many measurements do you want to do? How to decide who to include in the sample?)</t>
  </si>
  <si>
    <t xml:space="preserve">b) Mass balance based on direct weighing: </t>
  </si>
  <si>
    <t xml:space="preserve">FLW data collection based on measurements can be done in several ways, depending on available resources, suppy chain link, activities and the product. </t>
  </si>
  <si>
    <t>Below the basic steps for conducting a) direct weighing and b) a mass balance based on direct weighing are further eleborated.</t>
  </si>
  <si>
    <t>3. Conduct the measurements: Weigh the product input and output for a specific activity or (group of) actor(s) before and after specific activities to calculate the amount that is lost or wasted. This method can be usefull when the lost product disappears in the field. E.g. when threshing rice you can measure how much product your start with and how much product you have left after the process. The product that dissapeared in the field in the lost rice.</t>
  </si>
  <si>
    <t>For the examples on french beans and rice:</t>
  </si>
  <si>
    <t>4. Analyze the data, calculate the losses. Scale up the data (if desired).</t>
  </si>
  <si>
    <t>4. Combine all data to determine the losses. Scale up the data (if desired).</t>
  </si>
  <si>
    <t>1. Define information gap and goal</t>
  </si>
  <si>
    <t>a. Did you decide upon the topic of the training?</t>
  </si>
  <si>
    <t>b. Did you decide upon the reason you want to provide the training?</t>
  </si>
  <si>
    <t>c. Did you decide upon what is the goal of the training?</t>
  </si>
  <si>
    <t xml:space="preserve">d. Do you have enough budget available to implement a successful software? </t>
  </si>
  <si>
    <t>e. Did you decide upon when the knowledge transmission is successful?</t>
  </si>
  <si>
    <t>2. Generate information</t>
  </si>
  <si>
    <t>a. Can you hire a company/education that has the right knowledge, or do you have the right knowledge yourself?</t>
  </si>
  <si>
    <t>b. Are they/you willing to share the knowledge?</t>
  </si>
  <si>
    <t>3. Adapt from theory to practice</t>
  </si>
  <si>
    <t>a. What message do you want to send?</t>
  </si>
  <si>
    <t>b. Can they/you explain what actions are needed and how to perform these actions</t>
  </si>
  <si>
    <t xml:space="preserve">4. Disseminate the information </t>
  </si>
  <si>
    <t>a. Do you know what format you want to use to disseminate the information</t>
  </si>
  <si>
    <t>b. Do you have a teacher that is suitable for the job?</t>
  </si>
  <si>
    <t>c. Is the teacher suitable to explain the challenges positively?</t>
  </si>
  <si>
    <t>5. Reception learning day</t>
  </si>
  <si>
    <t>b. Is there a possibility of interaction between teachers and actors/students?</t>
  </si>
  <si>
    <t>6. Adopt the new knowledge in pilot setting</t>
  </si>
  <si>
    <t>a. Are the actors/students willing to learn? Factors, such as motivation, attitudes, beliefs, and risk perception, can mediate the influence the implementation of actual practice.</t>
  </si>
  <si>
    <t>b. Are the intrapersonal factors (e.g., ability, attitude, self-efficacy) and interpersonal factors (e.g., interactions with colleagues and customers) taken into account of the actors/students?</t>
  </si>
  <si>
    <t>7. Implement knowledge in real environment</t>
  </si>
  <si>
    <t>a. Do you pay attention towards the factors like company culture, policies, resources, employment conditions, and physical attributes of the work setting (e.g., work-setting layout and available equipment)?</t>
  </si>
  <si>
    <t>c. Many training curricula are designed to improve knowledge with the assumption that behavior will change as  knowledge increases. Often food handlers return to the work environment and try to implement new knowledge with minimal success. This is explained by the fact that the training context and the implementation context differ. Did you pay attention to the implementation phase?</t>
  </si>
  <si>
    <t xml:space="preserve">d. Is there a moment of evaluation? E.g. a coming back day. </t>
  </si>
  <si>
    <t>Yes</t>
  </si>
  <si>
    <t>No</t>
  </si>
  <si>
    <t>Work in progress</t>
  </si>
  <si>
    <t>%</t>
  </si>
  <si>
    <t xml:space="preserve">1a. </t>
  </si>
  <si>
    <t>1b.</t>
  </si>
  <si>
    <t>Organization (add links)</t>
  </si>
  <si>
    <t xml:space="preserve">CEC (2019) </t>
  </si>
  <si>
    <t xml:space="preserve">APHLIS (Hodges 2013) </t>
  </si>
  <si>
    <t xml:space="preserve">FAO (2018b) </t>
  </si>
  <si>
    <t xml:space="preserve">EU FUSIONS (Tostivint et al. 2016) </t>
  </si>
  <si>
    <t xml:space="preserve">WRI (2016) </t>
  </si>
  <si>
    <t>Reality of food losses: A new measurement methodology</t>
  </si>
  <si>
    <t>SDG 12.3.1: Global Food Loss Index: Methodology for monitoring SDG Target 12.3. The Global Food Loss Index design, data collection methods and challenges.</t>
  </si>
  <si>
    <r>
      <t>Where z is the z-score (choose according to required confidence level), E is the margin of error (you want to be sure that with some confidence level the value is within ( p</t>
    </r>
    <r>
      <rPr>
        <sz val="11"/>
        <color theme="1"/>
        <rFont val="Arial"/>
        <family val="2"/>
      </rPr>
      <t xml:space="preserve">̂ -E, </t>
    </r>
    <r>
      <rPr>
        <sz val="11"/>
        <color theme="1"/>
        <rFont val="Calibri"/>
        <family val="2"/>
        <scheme val="minor"/>
      </rPr>
      <t>p</t>
    </r>
    <r>
      <rPr>
        <sz val="11"/>
        <color theme="1"/>
        <rFont val="Arial"/>
        <family val="2"/>
      </rPr>
      <t>̂ +E)) and N is the population size.</t>
    </r>
  </si>
  <si>
    <t>So the levels of freedom are: confidence level and margin of error. Each combination implies a different sample size. In the table below these combinations are shown with their corresponding sample size. These calculations are carried with the formula for unlimited population. In most cases the real population N will be much larger than n and one can easily see that in this case the formula for the finite population is almost the same as the one for the unlimited population. Hence the sample size will hardly deviate for the formulas above. The table below can be used to decide upon the sample size based on resources like capacity and funding.</t>
  </si>
  <si>
    <t xml:space="preserve">The formulas above can be used as well for other combinations of confidence level and margin of error. </t>
  </si>
  <si>
    <t>There is one well-known approach to involve experts in decision making:</t>
  </si>
  <si>
    <t xml:space="preserve"> Delphi</t>
  </si>
  <si>
    <t xml:space="preserve">In the protocol experts are involved to give insight in that part of the supply chain(s) that is scoped in the Scoping phase. </t>
  </si>
  <si>
    <t>What is the impact of selecting the right experts?</t>
  </si>
  <si>
    <t>The involvement of experts comes down to four questions. Note that the answers to these questions very much depend on the focus of the case at hand.</t>
  </si>
  <si>
    <t xml:space="preserve">It can be difficult to find enough experts as advised below. They are just not there, not willing or too costly. Nevertheless keep in mind that the amount of experts and their expertise is the basis of your study.  </t>
  </si>
  <si>
    <t xml:space="preserve">If you want to invest in a FLW reducing intervention it corresponds to a (user-dependent) level of trust in the analysis. If the number of experts or the knowledge level of the experts is too low, you might need to take extra steps for a thorough justification (that could also be required by a bank or a financial partner in a business plan). </t>
  </si>
  <si>
    <t xml:space="preserve">a) More effort can be put into finding experts to keep the costs and throughput time low. </t>
  </si>
  <si>
    <t xml:space="preserve">b) The other option is to do measuremnts anyway, starting with the relevant hotspots. </t>
  </si>
  <si>
    <t xml:space="preserve">We assume that always experts can be found that identify the hotspots, in order to reduce the costly time-consuming measurements already. </t>
  </si>
  <si>
    <t xml:space="preserve">In the visual, we show the relevance and impact on the decision making. Be aware of phase 6: Intervention, and act accordingly in phase 2: Food flow, depending on your preference on costs and throughput time. </t>
  </si>
  <si>
    <t>Experts</t>
  </si>
  <si>
    <t xml:space="preserve">Phase 2: Food flow 
</t>
  </si>
  <si>
    <t>Estimates FLW in entire food flow (leads to % and weight FLW and hence hotspots).</t>
  </si>
  <si>
    <t>Phase 5: Causes (analysis)</t>
  </si>
  <si>
    <t>Set of eventually linked) root causes.</t>
  </si>
  <si>
    <t>Phase 6: Interventions</t>
  </si>
  <si>
    <t>Impelementation criteria:</t>
  </si>
  <si>
    <t>Trust in hotspots and amount of FLW?</t>
  </si>
  <si>
    <t>Improve expert view</t>
  </si>
  <si>
    <t>Do measurements</t>
  </si>
  <si>
    <t>Investment space is correct (hence cost criterion can be evaluated)</t>
  </si>
  <si>
    <t>- Cost</t>
  </si>
  <si>
    <t>- Social aspects</t>
  </si>
  <si>
    <t>- ...</t>
  </si>
  <si>
    <r>
      <t xml:space="preserve">Phase 3: Focus
</t>
    </r>
    <r>
      <rPr>
        <sz val="11"/>
        <color theme="1"/>
        <rFont val="Calibri"/>
        <family val="2"/>
        <scheme val="minor"/>
      </rPr>
      <t>Investment space per hotspot.</t>
    </r>
  </si>
  <si>
    <t>(Set of) interventions.</t>
  </si>
  <si>
    <t>National Research institutes and universities
Non governmental organizations (NGOs)</t>
  </si>
  <si>
    <t>-
-</t>
  </si>
  <si>
    <t>Remark: since in most cases the farmers outnumber other types of supply chain links, their proposed involvement in numbers is the highest (to cover the corresponding variety).</t>
  </si>
  <si>
    <t>How to sample the total population depends on the total size of the population. In general when the population is high, it is common practice to assume that the population is normally distribution with some mean p and variance p(1-p)/n, where n is the sample size. Let’s say the estimate of p is p̂, then the equations for the sample sizes are:</t>
  </si>
  <si>
    <t>For an unlimited population</t>
  </si>
  <si>
    <t>For a finite population</t>
  </si>
  <si>
    <t>Confidence level →</t>
  </si>
  <si>
    <t>Margin of error ↓</t>
  </si>
  <si>
    <t>How to arrange experts</t>
  </si>
  <si>
    <t>Confidence interval and the margin of error</t>
  </si>
  <si>
    <t>Table: Sample size for various combinations of confidence level and margin of error</t>
  </si>
  <si>
    <t>Final advise</t>
  </si>
  <si>
    <t>Based on Soethoudt et al. (2021) available here</t>
  </si>
  <si>
    <t>Based on Yeargin et al. (2021) available here</t>
  </si>
  <si>
    <t>1. Affordability</t>
  </si>
  <si>
    <t>a. Do you know the cost price to implement the intervention(s)?</t>
  </si>
  <si>
    <t xml:space="preserve">b. Is (access to) finance available (e.g. bank loan, forms of crown funding)? </t>
  </si>
  <si>
    <t>2. Availability</t>
  </si>
  <si>
    <t xml:space="preserve">a. Is the intervention already locally available? </t>
  </si>
  <si>
    <t xml:space="preserve">b. Is the intervention produced and/or distributed in the country/region?  </t>
  </si>
  <si>
    <t xml:space="preserve">c. Can you arrange access to the intervention? </t>
  </si>
  <si>
    <t>3. Acceptability</t>
  </si>
  <si>
    <t xml:space="preserve">a. Did you organize meetings with stakeholders who have to use it? </t>
  </si>
  <si>
    <t xml:space="preserve">b. Can you address any concerns (raised by stakeholders) about acceptability of the intervention by the wider society? </t>
  </si>
  <si>
    <t>c. Does the intervention fit social norms and values and the exiting culture? (Why (not)?)</t>
  </si>
  <si>
    <t>4. Awareness</t>
  </si>
  <si>
    <t xml:space="preserve">a. Can you make users aware of the benefits of the intervention? (How?) </t>
  </si>
  <si>
    <t xml:space="preserve">b. Can you make customers aware of the existence of the intervention? (How?) </t>
  </si>
  <si>
    <t>5. Technical feasibility</t>
  </si>
  <si>
    <t xml:space="preserve">a. Is the intervention durable, easily repairable and adaptable to the intended users? </t>
  </si>
  <si>
    <t xml:space="preserve">b. Is the intervention adapted to local technical knowledge?  </t>
  </si>
  <si>
    <t>6. Adaptability</t>
  </si>
  <si>
    <t xml:space="preserve">a. Does the intervention suit the current environment and infrastructure? </t>
  </si>
  <si>
    <t xml:space="preserve">b. Is the intervention expected to suit the changing/future environment and infrastructure? </t>
  </si>
  <si>
    <t>7. Scalability</t>
  </si>
  <si>
    <t xml:space="preserve">a. Does the intervention have the ability to achieve widespread adoption? </t>
  </si>
  <si>
    <t>8. Resource availability</t>
  </si>
  <si>
    <t>a. Are the necessary physical resources for the operation of the technology sufficiently available (e.g. electricity)?</t>
  </si>
  <si>
    <t>9. Time to impact</t>
  </si>
  <si>
    <t xml:space="preserve">a. Can you make an estimation of the time it will take for the intervention to show an effect? </t>
  </si>
  <si>
    <t xml:space="preserve">b. Can you make an estimation of the time that the impact of the intervention is durable? </t>
  </si>
  <si>
    <t>10. Availability of extension services</t>
  </si>
  <si>
    <t xml:space="preserve">a. Are extension services available for continuity in knowledge transfer? </t>
  </si>
  <si>
    <t>11. Participatory approach</t>
  </si>
  <si>
    <t>a. Was the intervention developed and introduced following participatory approaches involving local stakeholders in the decision-making process?</t>
  </si>
  <si>
    <t xml:space="preserve">Did you consider the following? The more 'yes' the greater chance of success. </t>
  </si>
  <si>
    <t>a. Is the teacher aware of the adult learning theory? E.g. The theory suggests learning should be problem-based and collaborative rather than didactic, emphasizing equality between the educator and learner.</t>
  </si>
  <si>
    <t>b. Do you pay attention towards the factors that can impede knowledge implementation, such as lack of resources, including financial resources, time, and facility infrastructure.</t>
  </si>
  <si>
    <t xml:space="preserve">Did you consider the following? The more 'yes', the greater chance of success. </t>
  </si>
  <si>
    <t>Your selected intervention will:</t>
  </si>
  <si>
    <t>Software: knowledge transmission and trainings, results in change in handling</t>
  </si>
  <si>
    <t>Orgware: social and organisational, results in improved acceptance and organization</t>
  </si>
  <si>
    <t>Hardware (orgware aspects included)</t>
  </si>
  <si>
    <t>Software (orgware aspects included)</t>
  </si>
  <si>
    <t xml:space="preserve">The questions below can help you assess how successful your interventions can be: </t>
  </si>
  <si>
    <t xml:space="preserve">This is the last page of the protocol. </t>
  </si>
  <si>
    <t xml:space="preserve">Back to 'Impact' </t>
  </si>
  <si>
    <t xml:space="preserve">Next to 'Final advise' </t>
  </si>
  <si>
    <t>The effect of your impact greatly depends on successful implementation. This protocol does not cover all aspects that have to be taken into account, so you can optionally go through the information below to be able to assess the expected impact. The optimization of fresh food supply systems requires approaches that address:</t>
  </si>
  <si>
    <t>Hardware: physical intervention, technologies</t>
  </si>
  <si>
    <t xml:space="preserve">The role of the experts is twofold: </t>
  </si>
  <si>
    <t>the experts have knowledge to identify the hotspots and herewith reduce for sure the amount of measurements, if these are required by the client</t>
  </si>
  <si>
    <t>a workshop is proposed with all xperts. This workshop adds value to the expert opinion since interaction and feedback takes place to finally achieve consensus based on insights from different angles.</t>
  </si>
  <si>
    <t>In case experts cannot be found, there is an alternative by intervieweing stakeholders, but only if the 'population' is large enough.</t>
  </si>
  <si>
    <t>E.g. if you have a simple supply chain with one wholesaler and one processing facility, this 'population' is too small, but looking at tomato growers in Nigeria, then there are thousands</t>
  </si>
  <si>
    <t>In case the 'population' is large enough the sample size can increase the accuracy, as shown in the text below.</t>
  </si>
  <si>
    <t xml:space="preserve">However, note that stakeholders themselves rarely carry out measurements or consider practices on meta level to obtain managerial information. </t>
  </si>
  <si>
    <t>In that sense, it is expected that experts have far more reliability. Moreover, research shows that stakeholders very often underestimate their FLW.</t>
  </si>
  <si>
    <t>Hence, the statistic approach with large sample sizes of interviews provides results that can be considered indicative and provide identification of hot spots (relative order of FLW might have higher accuracy than the absolute vale estimates.</t>
  </si>
  <si>
    <t>To decide upon how many stakeholders are needed is based on the:</t>
  </si>
  <si>
    <t>- information on way of working (e.g. technology used)</t>
  </si>
  <si>
    <t>- information on size of his work (farmer: land size, production volume; wholesaler: trade volume)</t>
  </si>
  <si>
    <t>These stakeholders should be interviewed. Quetionnaires typically include questions on: (assumption: stakeholders are relevant with respect to scope (product, region,...))</t>
  </si>
  <si>
    <t>- experience (years active as relevant stakeholder)</t>
  </si>
  <si>
    <t>- ask for causes and interventions from his point of view</t>
  </si>
  <si>
    <t>Potential annual benefit*</t>
  </si>
  <si>
    <t>Estimate of maximum potential annual benefit: weight x price at stakeholder x depreciation time.</t>
  </si>
  <si>
    <t>Support food system Dhaka project</t>
  </si>
  <si>
    <t>Creating insight on the onion value chain of Dhaka.</t>
  </si>
  <si>
    <t>Main production areas</t>
  </si>
  <si>
    <t>main production areas (intermediaries).</t>
  </si>
  <si>
    <t>Dhaka city corporations</t>
  </si>
  <si>
    <t>Mobile vendors</t>
  </si>
  <si>
    <t>Kok, M. G., Soethoudt, J. M., &amp; Vernooij, D. M. (2021). Analysis of the onion value chain in Bangladesh: Towards a strategic action agenda for the Dhaka city corporations (No. 2214). Wageningen Food &amp; Biobased Research.</t>
  </si>
  <si>
    <t>High (large sample, 325 interviews and 1 workshop)</t>
  </si>
  <si>
    <t>data known per actor. FLW data is limited, since lowest amount is &lt;20%.</t>
  </si>
  <si>
    <t>Actors in the supply chain</t>
  </si>
  <si>
    <t>supply chain actors</t>
  </si>
  <si>
    <t>Multiple</t>
  </si>
  <si>
    <t>Not determined yet</t>
  </si>
  <si>
    <t>Wageningen Food and Biobased Research</t>
  </si>
  <si>
    <t>FAO Bangladesh</t>
  </si>
  <si>
    <t>as % of total input (in kg or tons)</t>
  </si>
  <si>
    <t>In kg/year</t>
  </si>
  <si>
    <t>Onion produced in Bangladesh</t>
  </si>
  <si>
    <t>Bob</t>
  </si>
  <si>
    <r>
      <rPr>
        <b/>
        <sz val="11"/>
        <color theme="1"/>
        <rFont val="Calibri"/>
        <family val="2"/>
        <scheme val="minor"/>
      </rPr>
      <t xml:space="preserve">Food flow diagram: </t>
    </r>
    <r>
      <rPr>
        <sz val="11"/>
        <color theme="1"/>
        <rFont val="Calibri"/>
        <family val="2"/>
        <scheme val="minor"/>
      </rPr>
      <t xml:space="preserve">Based on example scope phase, generic </t>
    </r>
  </si>
  <si>
    <t>Producers</t>
  </si>
  <si>
    <t>Harvest and sorting</t>
  </si>
  <si>
    <t>Domestic consumption, landfill and composting</t>
  </si>
  <si>
    <t>Quick as possible</t>
  </si>
  <si>
    <t>Intermediaries</t>
  </si>
  <si>
    <t>Collection and transport</t>
  </si>
  <si>
    <t>Landfill, sold at lower price.</t>
  </si>
  <si>
    <t>Selling</t>
  </si>
  <si>
    <t>Landfill, domestic consumption</t>
  </si>
  <si>
    <t>Sorting and selling</t>
  </si>
  <si>
    <t>Preparing food</t>
  </si>
  <si>
    <t>Institutional users</t>
  </si>
  <si>
    <t>title in the SCL box</t>
  </si>
  <si>
    <t>Out of scope for interventions for project</t>
  </si>
  <si>
    <t xml:space="preserve">Which SCL is responsible for the transportation towards the various SCLs in the scope? </t>
  </si>
  <si>
    <t>Hotspot selection: Short-list of most relevant FLW streams for interventions:</t>
  </si>
  <si>
    <t>Hotspot selection</t>
  </si>
  <si>
    <t>FLW weight</t>
  </si>
  <si>
    <t>Potential annual benefit</t>
  </si>
  <si>
    <t>Percentage of FLW (%) relative to production (tonnes/year)²</t>
  </si>
  <si>
    <t>Categories</t>
  </si>
  <si>
    <t>¹ Weight in tonnes/year that ends up in some destination (in first instance not differentiated per destination).</t>
  </si>
  <si>
    <t>² Percentage of FLW relative to production (tonnes/year).</t>
  </si>
  <si>
    <t>³ Estimate of maximum investment space: weight X price at stakeholder X depreciation time.</t>
  </si>
  <si>
    <t>b) Hotspot selection</t>
  </si>
  <si>
    <t>Table 4</t>
  </si>
  <si>
    <t>Hotspots</t>
  </si>
  <si>
    <t>Decide if you think the resuts are reliable/complete/representative.
If yes, click 'next' to go to the next step in the protocol.
If no, click 'measurements' and consider to perform additional measurements to get more reliable/complete/representive data.</t>
  </si>
  <si>
    <t>Table 1: Decide upon what criteria you would like to include and/or add.</t>
  </si>
  <si>
    <t>¹</t>
  </si>
  <si>
    <t>²</t>
  </si>
  <si>
    <t>³</t>
  </si>
  <si>
    <r>
      <t>Tonnes/year that ends up in some destination</t>
    </r>
    <r>
      <rPr>
        <sz val="11"/>
        <rFont val="Calibri"/>
        <family val="2"/>
      </rPr>
      <t>¹</t>
    </r>
  </si>
  <si>
    <r>
      <t>Percentage of FLW (tonnes/years) relative to production (tons/year)</t>
    </r>
    <r>
      <rPr>
        <sz val="11"/>
        <rFont val="Calibri"/>
        <family val="2"/>
      </rPr>
      <t>²</t>
    </r>
  </si>
  <si>
    <t>- Other: Fill in the data for the optional selected criteria.</t>
  </si>
  <si>
    <t>Table 4: Short-list of most relevant FLW streams for interventions and fill in the results (hotspots).</t>
  </si>
  <si>
    <t xml:space="preserve">Relevant to perform this action in collaboration with the client, potential investors, chain actors and/or problem owners of the case.  </t>
  </si>
  <si>
    <t>Fill in the potential annual benefit per hotspot, the money you expect to save from reducing your losses (Table 3).</t>
  </si>
  <si>
    <r>
      <t xml:space="preserve">* Potential annual benefit is the money you expect to save from reducing your losses, which indicates the </t>
    </r>
    <r>
      <rPr>
        <b/>
        <sz val="11"/>
        <color theme="1"/>
        <rFont val="Calibri"/>
        <family val="2"/>
        <scheme val="minor"/>
      </rPr>
      <t>MAXIMUM</t>
    </r>
    <r>
      <rPr>
        <sz val="11"/>
        <color theme="1"/>
        <rFont val="Calibri"/>
        <family val="2"/>
        <scheme val="minor"/>
      </rPr>
      <t xml:space="preserve"> amount of money you can invest in interventions to realise the reduction of FLW. You can find the maximum savings potential in column H: 'Potential annual benefit (Money)'. Fill it in the table to get an indication of how much you can invest. This is based on a period of 1 year under the assumption that you have reduced all your losses within a period of 1 year. How much you can invest also depends on the expected </t>
    </r>
    <r>
      <rPr>
        <b/>
        <sz val="11"/>
        <color theme="1"/>
        <rFont val="Calibri"/>
        <family val="2"/>
        <scheme val="minor"/>
      </rPr>
      <t xml:space="preserve">return on investment </t>
    </r>
    <r>
      <rPr>
        <sz val="11"/>
        <color theme="1"/>
        <rFont val="Calibri"/>
        <family val="2"/>
        <scheme val="minor"/>
      </rPr>
      <t xml:space="preserve">period: the time by which you expect to have earned back the intervention costs through the reduction of losses. </t>
    </r>
  </si>
  <si>
    <t>Agricultural producer</t>
  </si>
  <si>
    <t>Retailer</t>
  </si>
  <si>
    <t>Mobile vendor</t>
  </si>
  <si>
    <t>Restaurant</t>
  </si>
  <si>
    <t>Collector</t>
  </si>
  <si>
    <t>Collection and trade are con-ducted by local intermediaries</t>
  </si>
  <si>
    <t>Include hotel-restaurant- and restaurant managers</t>
  </si>
  <si>
    <t>The client, eventually supported by maximum two experts/stakeholders, can produce output a).</t>
  </si>
  <si>
    <t>Informed decision making</t>
  </si>
  <si>
    <t>Informed decision making: An overview with a prioritization of SCLs or activities that are considered most urgent and promising for FLW reduction.</t>
  </si>
  <si>
    <t>a) Informed decision making</t>
  </si>
  <si>
    <t>Discuss the results of the informed decision making and short-list the most relevant FLW streams for interventions; hotspots.</t>
  </si>
  <si>
    <t>These 3 criteria can be 'scored' based on data. You can add extra criteria if preferred and score these. For example:</t>
  </si>
  <si>
    <r>
      <t>Envrionmental impact (in CO</t>
    </r>
    <r>
      <rPr>
        <sz val="11"/>
        <color theme="1"/>
        <rFont val="Calibri"/>
        <family val="2"/>
      </rPr>
      <t>₂</t>
    </r>
    <r>
      <rPr>
        <sz val="11"/>
        <color theme="1"/>
        <rFont val="Calibri"/>
        <family val="2"/>
        <scheme val="minor"/>
      </rPr>
      <t>-eq/ton FLW)</t>
    </r>
  </si>
  <si>
    <r>
      <t>Water use (in m</t>
    </r>
    <r>
      <rPr>
        <sz val="11"/>
        <rFont val="Calibri"/>
        <family val="2"/>
      </rPr>
      <t>³</t>
    </r>
    <r>
      <rPr>
        <sz val="11"/>
        <rFont val="Calibri"/>
        <family val="2"/>
        <scheme val="minor"/>
      </rPr>
      <t>/ton FLW)</t>
    </r>
  </si>
  <si>
    <t>Tonnes/year that ends up in some destination¹</t>
  </si>
  <si>
    <t>Tonnes/year FLW x price at stakeholder (currency/year)³</t>
  </si>
  <si>
    <t>Economic relevance: 
Is reducing this FLW attractive from economic perspective?</t>
  </si>
  <si>
    <t xml:space="preserve">Data from the Flow phase can be used to determine the economic relevance to support the informed decision making. The criteria include:
 1) FLW weight (in tonnes/year), 
2) FLW percentage relative to production (in %) and
3) Potential annual benefit (in currency/year). </t>
  </si>
  <si>
    <t>The soft-criteria to discuss in this step can be placed in the category a) financial support and ownership, or b) social and cultural environment, and can include:</t>
  </si>
  <si>
    <t xml:space="preserve">Financial support/ownership: Availability of potential leadership of intervention (Can we build on someone in the network willing to invest or implement any intervention to reduce FLW for this particular hotspot?). </t>
  </si>
  <si>
    <t>Financial support/ownership: Are there funding options by government?</t>
  </si>
  <si>
    <t>Financial support/ownership: Do we 'believe' that an introduced intervention at this hotspot can contribute to long-term FLW reduction?</t>
  </si>
  <si>
    <t>Social/cultural environment: Are there any cultural factors that should be taken into account when investing at this hotspot?</t>
  </si>
  <si>
    <t>Social/cultural environment: How is the political context (what is the most attractive to do from the side of politics)?</t>
  </si>
  <si>
    <t>Financial support/ownership: Are there any strong actors available that can help maintaining application after funding ends?</t>
  </si>
  <si>
    <t>Estimated selling price (currency/ton)</t>
  </si>
  <si>
    <r>
      <t>Tonnes/year FLW x price at stakeholder (currency/year)</t>
    </r>
    <r>
      <rPr>
        <sz val="11"/>
        <rFont val="Calibri"/>
        <family val="2"/>
      </rPr>
      <t>³</t>
    </r>
  </si>
  <si>
    <t>Used currency</t>
  </si>
  <si>
    <t>Currency</t>
  </si>
  <si>
    <t>U.S. Dollar (USD)</t>
  </si>
  <si>
    <t>Euro (EUR)</t>
  </si>
  <si>
    <t>Japanese Yen (JPY)</t>
  </si>
  <si>
    <t>British Pound (GBP)</t>
  </si>
  <si>
    <t>Swiss Franc (CHF)</t>
  </si>
  <si>
    <t>Canadian Dollar (CAD)</t>
  </si>
  <si>
    <t>Australian Dollar (AUD)</t>
  </si>
  <si>
    <t>South African Rand (ZAR)</t>
  </si>
  <si>
    <t>Renminbi (CNY)</t>
  </si>
  <si>
    <t>Other, please describe...</t>
  </si>
  <si>
    <t>Lowest price (tk/kg)</t>
  </si>
  <si>
    <t>Highest price (tk/kg)</t>
  </si>
  <si>
    <t>/</t>
  </si>
  <si>
    <t>year</t>
  </si>
  <si>
    <t>Bangladeshi Taka (TK)</t>
  </si>
  <si>
    <t>Discuss the outcomes from Table 3 for selecting the most relevant FLW streams for interventions, based on soft-criteria as explained earlier at the 'Focus description' page.</t>
  </si>
  <si>
    <t xml:space="preserve">Table 2: In case you include the criteria 'potential annual benefit', fill in the used currency and estimated selling price (in currency/ton) per actor.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</si>
</sst>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 #,##0;&quot;€&quot;\ \-#,##0"/>
    <numFmt numFmtId="164" formatCode="#,##0.000"/>
    <numFmt numFmtId="165" formatCode="0.0"/>
    <numFmt numFmtId="166" formatCode="0.0%"/>
  </numFmts>
  <fonts count="69" x14ac:knownFonts="1">
    <font>
      <sz val="11"/>
      <color theme="1"/>
      <name val="Calibri"/>
      <family val="2"/>
      <scheme val="minor"/>
    </font>
    <font>
      <sz val="11"/>
      <color rgb="FFFF0000"/>
      <name val="Calibri"/>
      <family val="2"/>
      <scheme val="minor"/>
    </font>
    <font>
      <b/>
      <sz val="11"/>
      <color theme="1"/>
      <name val="Calibri"/>
      <family val="2"/>
      <scheme val="minor"/>
    </font>
    <font>
      <b/>
      <sz val="8.5"/>
      <color theme="1"/>
      <name val="Verdana"/>
      <family val="2"/>
    </font>
    <font>
      <sz val="11"/>
      <name val="Calibri"/>
      <family val="2"/>
      <scheme val="minor"/>
    </font>
    <font>
      <sz val="16"/>
      <color theme="1"/>
      <name val="Calibri"/>
      <family val="2"/>
      <scheme val="minor"/>
    </font>
    <font>
      <b/>
      <sz val="11"/>
      <name val="Calibri"/>
      <family val="2"/>
      <scheme val="minor"/>
    </font>
    <font>
      <sz val="8"/>
      <color theme="1"/>
      <name val="Calibri"/>
      <family val="2"/>
      <scheme val="minor"/>
    </font>
    <font>
      <sz val="7.5"/>
      <color theme="1"/>
      <name val="Calibri"/>
      <family val="2"/>
      <scheme val="minor"/>
    </font>
    <font>
      <sz val="11"/>
      <color theme="1"/>
      <name val="Calibri"/>
      <family val="2"/>
      <scheme val="minor"/>
    </font>
    <font>
      <i/>
      <sz val="11"/>
      <color theme="1"/>
      <name val="Calibri"/>
      <family val="2"/>
      <scheme val="minor"/>
    </font>
    <font>
      <b/>
      <sz val="11"/>
      <color rgb="FFFF0000"/>
      <name val="Calibri"/>
      <family val="2"/>
      <scheme val="minor"/>
    </font>
    <font>
      <b/>
      <i/>
      <sz val="11"/>
      <color theme="1"/>
      <name val="Calibri"/>
      <family val="2"/>
      <scheme val="minor"/>
    </font>
    <font>
      <u/>
      <sz val="11"/>
      <color theme="1"/>
      <name val="Calibri"/>
      <family val="2"/>
      <scheme val="minor"/>
    </font>
    <font>
      <i/>
      <u/>
      <sz val="11"/>
      <color theme="1"/>
      <name val="Calibri"/>
      <family val="2"/>
      <scheme val="minor"/>
    </font>
    <font>
      <b/>
      <sz val="24"/>
      <color theme="1"/>
      <name val="Calibri"/>
      <family val="2"/>
      <scheme val="minor"/>
    </font>
    <font>
      <sz val="20"/>
      <color rgb="FFFF0000"/>
      <name val="Calibri"/>
      <family val="2"/>
      <scheme val="minor"/>
    </font>
    <font>
      <sz val="11"/>
      <color theme="0"/>
      <name val="Calibri"/>
      <family val="2"/>
      <scheme val="minor"/>
    </font>
    <font>
      <u/>
      <sz val="11"/>
      <name val="Calibri"/>
      <family val="2"/>
      <scheme val="minor"/>
    </font>
    <font>
      <u/>
      <sz val="11"/>
      <color theme="10"/>
      <name val="Calibri"/>
      <family val="2"/>
      <scheme val="minor"/>
    </font>
    <font>
      <b/>
      <u/>
      <sz val="14"/>
      <color theme="10"/>
      <name val="Calibri"/>
      <family val="2"/>
      <scheme val="minor"/>
    </font>
    <font>
      <sz val="11"/>
      <color theme="9"/>
      <name val="Calibri"/>
      <family val="2"/>
      <scheme val="minor"/>
    </font>
    <font>
      <b/>
      <sz val="22"/>
      <color theme="1"/>
      <name val="Calibri"/>
      <family val="2"/>
      <scheme val="minor"/>
    </font>
    <font>
      <sz val="11"/>
      <color theme="0" tint="-0.14999847407452621"/>
      <name val="Calibri"/>
      <family val="2"/>
      <scheme val="minor"/>
    </font>
    <font>
      <sz val="20"/>
      <color theme="1"/>
      <name val="Calibri"/>
      <family val="2"/>
      <scheme val="minor"/>
    </font>
    <font>
      <i/>
      <sz val="11"/>
      <name val="Calibri"/>
      <family val="2"/>
      <scheme val="minor"/>
    </font>
    <font>
      <sz val="12"/>
      <color theme="1"/>
      <name val="Calibri"/>
      <family val="2"/>
      <scheme val="minor"/>
    </font>
    <font>
      <sz val="14"/>
      <color theme="1"/>
      <name val="Calibri"/>
      <family val="2"/>
      <scheme val="minor"/>
    </font>
    <font>
      <b/>
      <u/>
      <sz val="14"/>
      <color rgb="FFFF0000"/>
      <name val="Calibri"/>
      <family val="2"/>
      <scheme val="minor"/>
    </font>
    <font>
      <sz val="11"/>
      <color theme="1"/>
      <name val="Calibri"/>
      <family val="2"/>
    </font>
    <font>
      <b/>
      <u/>
      <sz val="11"/>
      <name val="Calibri"/>
      <family val="2"/>
      <scheme val="minor"/>
    </font>
    <font>
      <b/>
      <u/>
      <sz val="11"/>
      <color theme="10"/>
      <name val="Calibri"/>
      <family val="2"/>
      <scheme val="minor"/>
    </font>
    <font>
      <b/>
      <sz val="24"/>
      <name val="Calibri"/>
      <family val="2"/>
      <scheme val="minor"/>
    </font>
    <font>
      <vertAlign val="subscript"/>
      <sz val="11"/>
      <name val="Calibri"/>
      <family val="2"/>
      <scheme val="minor"/>
    </font>
    <font>
      <b/>
      <sz val="16"/>
      <color theme="1"/>
      <name val="Calibri"/>
      <family val="2"/>
      <scheme val="minor"/>
    </font>
    <font>
      <b/>
      <sz val="14"/>
      <name val="Calibri"/>
      <family val="2"/>
      <scheme val="minor"/>
    </font>
    <font>
      <sz val="8.5"/>
      <name val="Verdana"/>
      <family val="2"/>
    </font>
    <font>
      <b/>
      <u/>
      <sz val="14"/>
      <name val="Calibri"/>
      <family val="2"/>
      <scheme val="minor"/>
    </font>
    <font>
      <b/>
      <sz val="8.5"/>
      <name val="Verdana"/>
      <family val="2"/>
    </font>
    <font>
      <b/>
      <sz val="11"/>
      <color rgb="FF000000"/>
      <name val="Calibri"/>
      <family val="2"/>
      <scheme val="minor"/>
    </font>
    <font>
      <sz val="11"/>
      <color rgb="FF000000"/>
      <name val="Calibri"/>
      <family val="2"/>
      <scheme val="minor"/>
    </font>
    <font>
      <b/>
      <sz val="8.5"/>
      <color rgb="FF000000"/>
      <name val="Verdana"/>
      <family val="2"/>
    </font>
    <font>
      <b/>
      <sz val="8.5"/>
      <color rgb="FF000000"/>
      <name val="Verdana"/>
      <family val="2"/>
    </font>
    <font>
      <b/>
      <sz val="11"/>
      <color rgb="FF000000"/>
      <name val="Calibri"/>
      <family val="2"/>
      <scheme val="minor"/>
    </font>
    <font>
      <sz val="11"/>
      <color rgb="FF000000"/>
      <name val="Calibri"/>
      <family val="2"/>
      <scheme val="minor"/>
    </font>
    <font>
      <sz val="11"/>
      <color rgb="FFFF0000"/>
      <name val="Calibri"/>
      <family val="2"/>
      <scheme val="minor"/>
    </font>
    <font>
      <sz val="11"/>
      <color rgb="FF000000"/>
      <name val="Calibri"/>
      <family val="2"/>
      <scheme val="minor"/>
    </font>
    <font>
      <sz val="11"/>
      <color rgb="FF444444"/>
      <name val="Calibri"/>
      <family val="2"/>
      <scheme val="minor"/>
    </font>
    <font>
      <sz val="11"/>
      <color rgb="FF000000"/>
      <name val="Calibri"/>
      <family val="2"/>
      <charset val="1"/>
      <scheme val="minor"/>
    </font>
    <font>
      <sz val="8.5"/>
      <color rgb="FFFF0000"/>
      <name val="Verdana"/>
      <family val="2"/>
    </font>
    <font>
      <sz val="8.5"/>
      <color rgb="FF000000"/>
      <name val="Verdana"/>
      <family val="2"/>
    </font>
    <font>
      <sz val="11"/>
      <color rgb="FFFF0000"/>
      <name val="Calibri"/>
      <family val="2"/>
      <scheme val="minor"/>
    </font>
    <font>
      <sz val="11"/>
      <color rgb="FF9C0006"/>
      <name val="Calibri"/>
      <family val="2"/>
      <scheme val="minor"/>
    </font>
    <font>
      <b/>
      <sz val="11"/>
      <color rgb="FF9C0006"/>
      <name val="Calibri"/>
      <family val="2"/>
      <scheme val="minor"/>
    </font>
    <font>
      <sz val="10"/>
      <color rgb="FF000000"/>
      <name val="Segoe UI"/>
      <family val="2"/>
    </font>
    <font>
      <sz val="11"/>
      <color theme="9" tint="-0.499984740745262"/>
      <name val="Calibri"/>
      <family val="2"/>
      <scheme val="minor"/>
    </font>
    <font>
      <sz val="10"/>
      <color theme="1"/>
      <name val="Verdana"/>
      <family val="2"/>
    </font>
    <font>
      <sz val="11"/>
      <name val="Calibri Light"/>
      <family val="2"/>
      <scheme val="major"/>
    </font>
    <font>
      <sz val="12"/>
      <name val="Calibri"/>
      <family val="2"/>
      <scheme val="minor"/>
    </font>
    <font>
      <b/>
      <sz val="11"/>
      <name val="Calibri Light"/>
      <family val="2"/>
      <scheme val="major"/>
    </font>
    <font>
      <b/>
      <sz val="10"/>
      <color theme="1"/>
      <name val="Calibri"/>
      <family val="2"/>
      <scheme val="minor"/>
    </font>
    <font>
      <sz val="11"/>
      <color theme="1"/>
      <name val="Calibri Light"/>
      <family val="2"/>
      <scheme val="major"/>
    </font>
    <font>
      <b/>
      <sz val="12"/>
      <name val="Calibri"/>
      <family val="2"/>
      <scheme val="minor"/>
    </font>
    <font>
      <b/>
      <sz val="11"/>
      <color theme="1"/>
      <name val="Calibri Light"/>
      <family val="2"/>
    </font>
    <font>
      <sz val="10"/>
      <color rgb="FF1F497D"/>
      <name val="Calibri"/>
      <family val="2"/>
      <scheme val="minor"/>
    </font>
    <font>
      <sz val="11"/>
      <color theme="1"/>
      <name val="Arial"/>
      <family val="2"/>
    </font>
    <font>
      <sz val="14"/>
      <color rgb="FFFF0000"/>
      <name val="Calibri"/>
      <family val="2"/>
      <scheme val="minor"/>
    </font>
    <font>
      <sz val="11"/>
      <color theme="9" tint="-0.249977111117893"/>
      <name val="Calibri"/>
      <family val="2"/>
      <scheme val="minor"/>
    </font>
    <font>
      <sz val="11"/>
      <name val="Calibri"/>
      <family val="2"/>
    </font>
  </fonts>
  <fills count="22">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theme="5"/>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rgb="FF92D050"/>
        <bgColor rgb="FF000000"/>
      </patternFill>
    </fill>
    <fill>
      <patternFill patternType="solid">
        <fgColor rgb="FF00B050"/>
        <bgColor rgb="FF000000"/>
      </patternFill>
    </fill>
    <fill>
      <patternFill patternType="solid">
        <fgColor rgb="FF70AD47"/>
        <bgColor rgb="FF000000"/>
      </patternFill>
    </fill>
    <fill>
      <patternFill patternType="solid">
        <fgColor theme="0"/>
        <bgColor rgb="FF000000"/>
      </patternFill>
    </fill>
    <fill>
      <patternFill patternType="solid">
        <fgColor rgb="FFFFC7CE"/>
        <bgColor rgb="FF000000"/>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s>
  <borders count="57">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rgb="FF000000"/>
      </right>
      <top/>
      <bottom/>
      <diagonal/>
    </border>
    <border>
      <left/>
      <right style="thin">
        <color rgb="FF000000"/>
      </right>
      <top/>
      <bottom style="thin">
        <color indexed="64"/>
      </bottom>
      <diagonal/>
    </border>
    <border>
      <left style="thin">
        <color rgb="FF000000"/>
      </left>
      <right/>
      <top/>
      <bottom/>
      <diagonal/>
    </border>
    <border>
      <left style="thin">
        <color rgb="FF000000"/>
      </left>
      <right/>
      <top/>
      <bottom style="thin">
        <color indexed="64"/>
      </bottom>
      <diagonal/>
    </border>
    <border>
      <left style="thin">
        <color rgb="FF000000"/>
      </left>
      <right style="thin">
        <color indexed="64"/>
      </right>
      <top/>
      <bottom/>
      <diagonal/>
    </border>
    <border>
      <left/>
      <right/>
      <top/>
      <bottom style="medium">
        <color rgb="FF000000"/>
      </bottom>
      <diagonal/>
    </border>
    <border>
      <left/>
      <right style="thin">
        <color indexed="64"/>
      </right>
      <top/>
      <bottom style="medium">
        <color indexed="64"/>
      </bottom>
      <diagonal/>
    </border>
    <border>
      <left style="medium">
        <color indexed="64"/>
      </left>
      <right style="medium">
        <color indexed="64"/>
      </right>
      <top style="medium">
        <color indexed="64"/>
      </top>
      <bottom style="dotted">
        <color indexed="64"/>
      </bottom>
      <diagonal/>
    </border>
  </borders>
  <cellStyleXfs count="3">
    <xf numFmtId="0" fontId="0" fillId="0" borderId="0"/>
    <xf numFmtId="9" fontId="9" fillId="0" borderId="0" applyFont="0" applyFill="0" applyBorder="0" applyAlignment="0" applyProtection="0"/>
    <xf numFmtId="0" fontId="19" fillId="0" borderId="0" applyNumberFormat="0" applyFill="0" applyBorder="0" applyAlignment="0" applyProtection="0"/>
  </cellStyleXfs>
  <cellXfs count="1012">
    <xf numFmtId="0" fontId="0" fillId="0" borderId="0" xfId="0"/>
    <xf numFmtId="0" fontId="0" fillId="0" borderId="0" xfId="0" applyFont="1"/>
    <xf numFmtId="0" fontId="0" fillId="2" borderId="0" xfId="0" applyFill="1"/>
    <xf numFmtId="0" fontId="5" fillId="2" borderId="0" xfId="0" applyFont="1" applyFill="1"/>
    <xf numFmtId="0" fontId="0" fillId="2" borderId="1" xfId="0" applyFill="1" applyBorder="1"/>
    <xf numFmtId="0" fontId="0" fillId="2" borderId="4" xfId="0" applyFill="1" applyBorder="1"/>
    <xf numFmtId="0" fontId="0" fillId="4" borderId="6" xfId="0" applyFill="1" applyBorder="1"/>
    <xf numFmtId="0" fontId="7" fillId="2" borderId="0" xfId="0" applyFont="1" applyFill="1" applyAlignment="1">
      <alignment horizontal="center"/>
    </xf>
    <xf numFmtId="0" fontId="7" fillId="2" borderId="0" xfId="0" applyFont="1" applyFill="1" applyBorder="1" applyAlignment="1">
      <alignment horizontal="center"/>
    </xf>
    <xf numFmtId="0" fontId="0" fillId="0" borderId="0" xfId="0" applyFill="1"/>
    <xf numFmtId="0" fontId="1" fillId="2" borderId="0" xfId="0" applyFont="1" applyFill="1"/>
    <xf numFmtId="0" fontId="2" fillId="2" borderId="0" xfId="0" applyFont="1" applyFill="1" applyBorder="1" applyAlignment="1">
      <alignment vertical="top" wrapText="1"/>
    </xf>
    <xf numFmtId="1" fontId="0" fillId="2" borderId="0" xfId="0" applyNumberFormat="1" applyFill="1" applyBorder="1" applyAlignment="1">
      <alignment horizontal="right"/>
    </xf>
    <xf numFmtId="0" fontId="8" fillId="2" borderId="0" xfId="0" applyFont="1" applyFill="1" applyBorder="1" applyAlignment="1"/>
    <xf numFmtId="0" fontId="0" fillId="2" borderId="0" xfId="0" applyFill="1" applyBorder="1"/>
    <xf numFmtId="0" fontId="2" fillId="2" borderId="0" xfId="0" applyFont="1" applyFill="1" applyBorder="1" applyAlignment="1">
      <alignment horizontal="right"/>
    </xf>
    <xf numFmtId="0" fontId="8" fillId="2" borderId="0" xfId="0" applyFont="1" applyFill="1" applyBorder="1" applyAlignment="1">
      <alignment horizontal="left"/>
    </xf>
    <xf numFmtId="0" fontId="0" fillId="2" borderId="0" xfId="0" applyFill="1" applyBorder="1" applyAlignment="1"/>
    <xf numFmtId="0" fontId="0" fillId="2" borderId="0" xfId="0" applyFill="1" applyBorder="1" applyAlignment="1">
      <alignment horizontal="right"/>
    </xf>
    <xf numFmtId="5" fontId="0" fillId="2" borderId="0" xfId="0" applyNumberFormat="1" applyFill="1" applyBorder="1" applyAlignment="1">
      <alignment horizontal="right"/>
    </xf>
    <xf numFmtId="5" fontId="0" fillId="2" borderId="0" xfId="0" applyNumberFormat="1" applyFill="1" applyBorder="1" applyAlignment="1"/>
    <xf numFmtId="0" fontId="0" fillId="2" borderId="3" xfId="0" applyFill="1" applyBorder="1"/>
    <xf numFmtId="0" fontId="0" fillId="2" borderId="12" xfId="0" applyFill="1" applyBorder="1"/>
    <xf numFmtId="0" fontId="0" fillId="2" borderId="10" xfId="0" applyFill="1" applyBorder="1"/>
    <xf numFmtId="0" fontId="0" fillId="2" borderId="11" xfId="0" applyFill="1" applyBorder="1"/>
    <xf numFmtId="0" fontId="0" fillId="9" borderId="0" xfId="0" applyFill="1"/>
    <xf numFmtId="0" fontId="2" fillId="2" borderId="0" xfId="0" applyFont="1" applyFill="1"/>
    <xf numFmtId="0" fontId="0" fillId="2" borderId="6" xfId="0" applyFill="1" applyBorder="1"/>
    <xf numFmtId="0" fontId="0" fillId="2" borderId="5" xfId="0" applyFill="1" applyBorder="1"/>
    <xf numFmtId="0" fontId="0" fillId="2" borderId="0" xfId="0" applyFill="1" applyAlignment="1">
      <alignment horizontal="center" vertical="center"/>
    </xf>
    <xf numFmtId="0" fontId="4" fillId="2" borderId="0" xfId="0" applyFont="1" applyFill="1" applyBorder="1" applyAlignment="1">
      <alignment vertical="center"/>
    </xf>
    <xf numFmtId="0" fontId="0" fillId="2" borderId="0" xfId="0" applyFill="1" applyBorder="1" applyAlignment="1">
      <alignment vertical="center"/>
    </xf>
    <xf numFmtId="0" fontId="1" fillId="9" borderId="0" xfId="0" applyFont="1" applyFill="1"/>
    <xf numFmtId="0" fontId="1" fillId="9" borderId="0" xfId="0" applyFont="1" applyFill="1" applyAlignment="1">
      <alignment vertical="center" wrapText="1"/>
    </xf>
    <xf numFmtId="0" fontId="1" fillId="9" borderId="0" xfId="0" applyFont="1" applyFill="1" applyBorder="1"/>
    <xf numFmtId="0" fontId="0" fillId="9" borderId="0" xfId="0" applyFill="1" applyBorder="1"/>
    <xf numFmtId="0" fontId="0" fillId="2" borderId="0" xfId="0" applyFill="1" applyAlignment="1">
      <alignment horizontal="right" vertical="top"/>
    </xf>
    <xf numFmtId="0" fontId="0" fillId="2" borderId="0" xfId="0" applyFill="1" applyAlignment="1">
      <alignment horizontal="center" vertical="top"/>
    </xf>
    <xf numFmtId="0" fontId="0" fillId="2" borderId="0" xfId="0" applyFill="1" applyAlignment="1">
      <alignment vertical="top"/>
    </xf>
    <xf numFmtId="0" fontId="2" fillId="2" borderId="0" xfId="0" applyFont="1" applyFill="1" applyAlignment="1">
      <alignment vertical="top"/>
    </xf>
    <xf numFmtId="0" fontId="0" fillId="2" borderId="0" xfId="0" applyFill="1" applyBorder="1" applyAlignment="1">
      <alignment vertical="top"/>
    </xf>
    <xf numFmtId="0" fontId="2" fillId="2" borderId="0" xfId="0" applyFont="1" applyFill="1" applyBorder="1" applyAlignment="1">
      <alignment vertical="top"/>
    </xf>
    <xf numFmtId="0" fontId="2" fillId="0" borderId="0" xfId="0" applyFont="1" applyFill="1" applyBorder="1" applyAlignment="1">
      <alignment vertical="top"/>
    </xf>
    <xf numFmtId="0" fontId="0" fillId="9" borderId="0" xfId="0" applyFill="1" applyBorder="1" applyAlignment="1">
      <alignment vertical="top"/>
    </xf>
    <xf numFmtId="0" fontId="0" fillId="0" borderId="0" xfId="0" applyFill="1" applyAlignment="1">
      <alignment vertical="top"/>
    </xf>
    <xf numFmtId="0" fontId="17" fillId="2" borderId="0" xfId="0" applyFont="1" applyFill="1"/>
    <xf numFmtId="0" fontId="19" fillId="0" borderId="6" xfId="2" applyFill="1" applyBorder="1"/>
    <xf numFmtId="0" fontId="19" fillId="2" borderId="22" xfId="2" applyFill="1" applyBorder="1"/>
    <xf numFmtId="0" fontId="19" fillId="2" borderId="3" xfId="2" applyFill="1" applyBorder="1"/>
    <xf numFmtId="0" fontId="0" fillId="2" borderId="2" xfId="0" applyFill="1" applyBorder="1"/>
    <xf numFmtId="0" fontId="19" fillId="2" borderId="4" xfId="2" quotePrefix="1" applyFill="1" applyBorder="1"/>
    <xf numFmtId="0" fontId="0" fillId="2" borderId="0" xfId="0" applyFont="1" applyFill="1"/>
    <xf numFmtId="0" fontId="4" fillId="2" borderId="0" xfId="0" applyFont="1" applyFill="1"/>
    <xf numFmtId="0" fontId="0" fillId="2" borderId="0" xfId="0" applyFill="1" applyAlignment="1">
      <alignment horizontal="right"/>
    </xf>
    <xf numFmtId="0" fontId="10" fillId="2" borderId="0" xfId="0" applyFont="1" applyFill="1" applyAlignment="1">
      <alignment vertical="top" wrapText="1"/>
    </xf>
    <xf numFmtId="0" fontId="4" fillId="2" borderId="0" xfId="0" applyFont="1" applyFill="1" applyAlignment="1">
      <alignment vertical="top"/>
    </xf>
    <xf numFmtId="0" fontId="0" fillId="9" borderId="0" xfId="0" applyFill="1" applyAlignment="1">
      <alignment vertical="top"/>
    </xf>
    <xf numFmtId="0" fontId="0" fillId="0" borderId="0" xfId="0" applyFont="1" applyAlignment="1">
      <alignment horizontal="left" vertical="top"/>
    </xf>
    <xf numFmtId="0" fontId="0" fillId="9" borderId="0" xfId="0" applyFont="1" applyFill="1" applyAlignment="1">
      <alignment horizontal="left" vertical="top"/>
    </xf>
    <xf numFmtId="0" fontId="0" fillId="9" borderId="0" xfId="0" applyFont="1" applyFill="1"/>
    <xf numFmtId="0" fontId="15" fillId="2" borderId="0" xfId="0" applyFont="1" applyFill="1" applyAlignment="1">
      <alignment horizontal="left" vertical="top"/>
    </xf>
    <xf numFmtId="0" fontId="6" fillId="2" borderId="0" xfId="0" applyFont="1" applyFill="1" applyAlignment="1">
      <alignment horizontal="left" vertical="top"/>
    </xf>
    <xf numFmtId="0" fontId="18" fillId="2" borderId="0" xfId="0" applyFont="1" applyFill="1" applyAlignment="1">
      <alignment horizontal="left" vertical="top"/>
    </xf>
    <xf numFmtId="49" fontId="0" fillId="2" borderId="0" xfId="0" applyNumberFormat="1" applyFont="1" applyFill="1" applyAlignment="1">
      <alignment horizontal="left" vertical="top"/>
    </xf>
    <xf numFmtId="0" fontId="15" fillId="2" borderId="0" xfId="0" applyFont="1" applyFill="1"/>
    <xf numFmtId="0" fontId="7" fillId="9" borderId="0" xfId="0" applyFont="1" applyFill="1" applyAlignment="1">
      <alignment horizontal="center"/>
    </xf>
    <xf numFmtId="0" fontId="0" fillId="9" borderId="0" xfId="0" applyFill="1" applyBorder="1" applyAlignment="1">
      <alignment horizontal="left"/>
    </xf>
    <xf numFmtId="1" fontId="0" fillId="9" borderId="0" xfId="0" applyNumberFormat="1" applyFill="1" applyBorder="1" applyAlignment="1">
      <alignment horizontal="right"/>
    </xf>
    <xf numFmtId="0" fontId="0" fillId="9" borderId="0" xfId="0" applyFill="1" applyBorder="1" applyAlignment="1"/>
    <xf numFmtId="0" fontId="8" fillId="9" borderId="0" xfId="0" applyFont="1" applyFill="1" applyBorder="1" applyAlignment="1"/>
    <xf numFmtId="5" fontId="0" fillId="9" borderId="0" xfId="0" applyNumberFormat="1" applyFill="1" applyBorder="1" applyAlignment="1"/>
    <xf numFmtId="0" fontId="17" fillId="9" borderId="0" xfId="0" applyFont="1" applyFill="1"/>
    <xf numFmtId="0" fontId="0" fillId="2" borderId="6" xfId="0" applyFill="1" applyBorder="1" applyAlignment="1">
      <alignment vertical="top" wrapText="1"/>
    </xf>
    <xf numFmtId="0" fontId="4" fillId="2" borderId="0" xfId="0" applyFont="1" applyFill="1" applyBorder="1" applyAlignment="1">
      <alignment horizontal="left" vertical="top" wrapText="1"/>
    </xf>
    <xf numFmtId="0" fontId="0" fillId="2" borderId="0" xfId="0" applyFill="1" applyAlignment="1">
      <alignment horizontal="center"/>
    </xf>
    <xf numFmtId="0" fontId="0" fillId="2" borderId="0" xfId="0" applyFill="1" applyAlignment="1"/>
    <xf numFmtId="0" fontId="2" fillId="2" borderId="0" xfId="0" applyFont="1" applyFill="1" applyAlignment="1"/>
    <xf numFmtId="0" fontId="0" fillId="9" borderId="0" xfId="0" applyFill="1" applyAlignment="1"/>
    <xf numFmtId="0" fontId="0" fillId="0" borderId="0" xfId="0" applyAlignment="1"/>
    <xf numFmtId="0" fontId="0" fillId="2" borderId="24" xfId="0" applyFill="1" applyBorder="1" applyAlignment="1"/>
    <xf numFmtId="0" fontId="0" fillId="2" borderId="24" xfId="0" applyFill="1" applyBorder="1"/>
    <xf numFmtId="0" fontId="0" fillId="0" borderId="26" xfId="0" applyBorder="1" applyAlignment="1">
      <alignment vertical="center" wrapText="1"/>
    </xf>
    <xf numFmtId="0" fontId="0" fillId="0" borderId="27" xfId="0" applyBorder="1" applyAlignment="1">
      <alignment vertical="center" wrapText="1"/>
    </xf>
    <xf numFmtId="0" fontId="20" fillId="2" borderId="0" xfId="2" applyFont="1" applyFill="1"/>
    <xf numFmtId="0" fontId="20" fillId="2" borderId="0" xfId="2" applyFont="1" applyFill="1" applyAlignment="1">
      <alignment horizontal="center"/>
    </xf>
    <xf numFmtId="0" fontId="20" fillId="8" borderId="24" xfId="2" applyFont="1" applyFill="1" applyBorder="1" applyAlignment="1">
      <alignment horizontal="center"/>
    </xf>
    <xf numFmtId="0" fontId="22" fillId="2" borderId="0" xfId="0" applyFont="1" applyFill="1"/>
    <xf numFmtId="0" fontId="23" fillId="9" borderId="0" xfId="0" applyFont="1" applyFill="1"/>
    <xf numFmtId="0" fontId="2" fillId="2" borderId="0" xfId="0" applyFont="1" applyFill="1" applyAlignment="1">
      <alignment wrapText="1"/>
    </xf>
    <xf numFmtId="0" fontId="2" fillId="9" borderId="6" xfId="0" applyFont="1" applyFill="1" applyBorder="1" applyAlignment="1">
      <alignment vertical="top"/>
    </xf>
    <xf numFmtId="0" fontId="2" fillId="9" borderId="6" xfId="0" applyFont="1" applyFill="1" applyBorder="1" applyAlignment="1">
      <alignment vertical="top" wrapText="1"/>
    </xf>
    <xf numFmtId="0" fontId="0" fillId="7" borderId="6" xfId="0" applyFill="1" applyBorder="1" applyAlignment="1">
      <alignment vertical="top"/>
    </xf>
    <xf numFmtId="0" fontId="0" fillId="9" borderId="7" xfId="0" applyFill="1" applyBorder="1" applyAlignment="1">
      <alignment horizontal="center"/>
    </xf>
    <xf numFmtId="0" fontId="0" fillId="9" borderId="9" xfId="0" applyFill="1" applyBorder="1" applyAlignment="1">
      <alignment horizontal="center"/>
    </xf>
    <xf numFmtId="0" fontId="0" fillId="9" borderId="7" xfId="0" applyFill="1" applyBorder="1"/>
    <xf numFmtId="0" fontId="0" fillId="2" borderId="41" xfId="0" applyFill="1" applyBorder="1"/>
    <xf numFmtId="0" fontId="0" fillId="2" borderId="42" xfId="0" applyFill="1" applyBorder="1"/>
    <xf numFmtId="0" fontId="0" fillId="2" borderId="42" xfId="0" applyFont="1" applyFill="1" applyBorder="1" applyAlignment="1">
      <alignment vertical="top"/>
    </xf>
    <xf numFmtId="0" fontId="0" fillId="2" borderId="41" xfId="0" applyFont="1" applyFill="1" applyBorder="1" applyAlignment="1">
      <alignment vertical="top"/>
    </xf>
    <xf numFmtId="0" fontId="0" fillId="2" borderId="43" xfId="0" applyFill="1" applyBorder="1"/>
    <xf numFmtId="0" fontId="0" fillId="2" borderId="44" xfId="0" applyFill="1" applyBorder="1"/>
    <xf numFmtId="0" fontId="0" fillId="0" borderId="0" xfId="0" applyFill="1" applyBorder="1" applyAlignment="1">
      <alignment horizontal="center"/>
    </xf>
    <xf numFmtId="0" fontId="23" fillId="2" borderId="0" xfId="0" applyFont="1" applyFill="1"/>
    <xf numFmtId="0" fontId="14" fillId="2" borderId="0" xfId="0" applyFont="1" applyFill="1" applyAlignment="1">
      <alignment vertical="top" wrapText="1"/>
    </xf>
    <xf numFmtId="0" fontId="11" fillId="2" borderId="0" xfId="0" applyFont="1" applyFill="1" applyAlignment="1">
      <alignment horizontal="left" vertical="top"/>
    </xf>
    <xf numFmtId="0" fontId="26" fillId="0" borderId="0" xfId="0" applyFont="1"/>
    <xf numFmtId="0" fontId="0" fillId="2" borderId="46" xfId="0" applyFill="1" applyBorder="1" applyAlignment="1">
      <alignment wrapText="1"/>
    </xf>
    <xf numFmtId="0" fontId="0" fillId="2" borderId="47" xfId="0" applyFill="1" applyBorder="1" applyAlignment="1">
      <alignment wrapText="1"/>
    </xf>
    <xf numFmtId="0" fontId="0" fillId="0" borderId="48" xfId="0" applyBorder="1" applyAlignment="1">
      <alignment wrapText="1"/>
    </xf>
    <xf numFmtId="0" fontId="0" fillId="0" borderId="43" xfId="0" applyBorder="1" applyAlignment="1">
      <alignment wrapText="1"/>
    </xf>
    <xf numFmtId="0" fontId="0" fillId="0" borderId="41" xfId="0" applyBorder="1" applyAlignment="1">
      <alignment wrapText="1"/>
    </xf>
    <xf numFmtId="0" fontId="0" fillId="2" borderId="0" xfId="0" applyFill="1" applyAlignment="1">
      <alignment horizontal="left" wrapText="1"/>
    </xf>
    <xf numFmtId="0" fontId="0" fillId="9" borderId="12" xfId="0" applyFill="1" applyBorder="1"/>
    <xf numFmtId="0" fontId="0" fillId="0" borderId="12" xfId="0" applyBorder="1"/>
    <xf numFmtId="0" fontId="0" fillId="2" borderId="0" xfId="0" applyFill="1" applyAlignment="1">
      <alignment wrapText="1"/>
    </xf>
    <xf numFmtId="0" fontId="0" fillId="2" borderId="1" xfId="0" applyFill="1" applyBorder="1" applyAlignment="1">
      <alignment wrapText="1"/>
    </xf>
    <xf numFmtId="0" fontId="0" fillId="2" borderId="0" xfId="0" applyFill="1" applyBorder="1" applyAlignment="1">
      <alignment wrapText="1"/>
    </xf>
    <xf numFmtId="0" fontId="0" fillId="2" borderId="12" xfId="0" applyFill="1" applyBorder="1" applyAlignment="1">
      <alignment wrapText="1"/>
    </xf>
    <xf numFmtId="0" fontId="0" fillId="9" borderId="0" xfId="0" applyFill="1" applyAlignment="1">
      <alignment wrapText="1"/>
    </xf>
    <xf numFmtId="0" fontId="0" fillId="0" borderId="0" xfId="0" applyAlignment="1">
      <alignment wrapText="1"/>
    </xf>
    <xf numFmtId="0" fontId="20" fillId="2" borderId="0" xfId="2" applyFont="1" applyFill="1" applyAlignment="1">
      <alignment horizontal="left" vertical="top"/>
    </xf>
    <xf numFmtId="0" fontId="20" fillId="0" borderId="0" xfId="2" applyFont="1" applyFill="1" applyAlignment="1">
      <alignment horizontal="center" vertical="top"/>
    </xf>
    <xf numFmtId="0" fontId="27" fillId="2" borderId="0" xfId="0" applyFont="1" applyFill="1"/>
    <xf numFmtId="49" fontId="0" fillId="2" borderId="6" xfId="0" applyNumberFormat="1" applyFill="1" applyBorder="1" applyAlignment="1">
      <alignment horizontal="center"/>
    </xf>
    <xf numFmtId="0" fontId="0" fillId="2" borderId="6" xfId="0" applyNumberFormat="1" applyFill="1" applyBorder="1" applyAlignment="1">
      <alignment horizontal="center"/>
    </xf>
    <xf numFmtId="0" fontId="20" fillId="2" borderId="0" xfId="2" applyFont="1" applyFill="1" applyAlignment="1">
      <alignment horizontal="left" vertical="top"/>
    </xf>
    <xf numFmtId="0" fontId="2" fillId="2" borderId="0" xfId="0" applyFont="1" applyFill="1" applyAlignment="1">
      <alignment horizontal="left" vertical="top"/>
    </xf>
    <xf numFmtId="0" fontId="0" fillId="2" borderId="0" xfId="0" applyFont="1" applyFill="1" applyBorder="1" applyAlignment="1">
      <alignment horizontal="left" vertical="top"/>
    </xf>
    <xf numFmtId="0" fontId="0" fillId="2" borderId="0" xfId="0" applyFont="1" applyFill="1" applyAlignment="1">
      <alignment horizontal="left" vertical="top"/>
    </xf>
    <xf numFmtId="0" fontId="4" fillId="2" borderId="0" xfId="0" applyFont="1" applyFill="1" applyAlignment="1">
      <alignment horizontal="lef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2" fillId="2" borderId="0" xfId="0" applyFont="1" applyFill="1" applyAlignment="1">
      <alignment horizontal="left" vertical="top"/>
    </xf>
    <xf numFmtId="0" fontId="0" fillId="0" borderId="0" xfId="0" applyFont="1" applyFill="1" applyAlignment="1">
      <alignment horizontal="left" vertical="top" wrapText="1"/>
    </xf>
    <xf numFmtId="0" fontId="0" fillId="2" borderId="0" xfId="0" applyFont="1" applyFill="1" applyAlignment="1">
      <alignment horizontal="left" vertical="top"/>
    </xf>
    <xf numFmtId="0" fontId="4" fillId="2" borderId="0" xfId="0" applyFont="1" applyFill="1" applyAlignment="1">
      <alignment horizontal="left" vertical="top"/>
    </xf>
    <xf numFmtId="0" fontId="0" fillId="2" borderId="0" xfId="0" applyFont="1" applyFill="1" applyAlignment="1">
      <alignment horizontal="right" vertical="top"/>
    </xf>
    <xf numFmtId="0" fontId="13" fillId="2" borderId="0" xfId="0" applyFont="1" applyFill="1" applyAlignment="1">
      <alignment horizontal="left" vertical="top"/>
    </xf>
    <xf numFmtId="0" fontId="2" fillId="2" borderId="0" xfId="0" applyFont="1" applyFill="1" applyAlignment="1">
      <alignment horizontal="left" vertical="top" wrapText="1"/>
    </xf>
    <xf numFmtId="0" fontId="0" fillId="2" borderId="0" xfId="0" applyFont="1" applyFill="1" applyAlignment="1">
      <alignment horizontal="left" vertical="top" wrapText="1"/>
    </xf>
    <xf numFmtId="0" fontId="0" fillId="0" borderId="0" xfId="0" applyFont="1" applyFill="1" applyAlignment="1">
      <alignment horizontal="left" vertical="top" wrapText="1"/>
    </xf>
    <xf numFmtId="0" fontId="0" fillId="2" borderId="0" xfId="0" applyFont="1" applyFill="1" applyAlignment="1">
      <alignment horizontal="left" vertical="top"/>
    </xf>
    <xf numFmtId="0" fontId="20" fillId="2" borderId="0" xfId="2" applyFont="1" applyFill="1" applyAlignment="1">
      <alignment horizontal="left" vertical="top"/>
    </xf>
    <xf numFmtId="0" fontId="4" fillId="2" borderId="0" xfId="0" applyFont="1" applyFill="1" applyAlignment="1">
      <alignment horizontal="left" vertical="top"/>
    </xf>
    <xf numFmtId="0" fontId="4" fillId="2" borderId="0" xfId="0" applyFont="1" applyFill="1" applyAlignment="1">
      <alignment horizontal="center"/>
    </xf>
    <xf numFmtId="0" fontId="11" fillId="2" borderId="0" xfId="0" applyFont="1" applyFill="1" applyAlignment="1">
      <alignment horizontal="left" vertical="top" wrapText="1"/>
    </xf>
    <xf numFmtId="0" fontId="1" fillId="2" borderId="0" xfId="0" applyFont="1" applyFill="1" applyAlignment="1">
      <alignment vertical="center" wrapText="1"/>
    </xf>
    <xf numFmtId="0" fontId="1" fillId="2" borderId="0" xfId="0" applyFont="1" applyFill="1" applyBorder="1" applyAlignment="1">
      <alignment vertical="center"/>
    </xf>
    <xf numFmtId="0" fontId="1" fillId="2" borderId="0" xfId="0" applyFont="1" applyFill="1" applyBorder="1"/>
    <xf numFmtId="0" fontId="0" fillId="0" borderId="0" xfId="0" applyFont="1" applyAlignment="1">
      <alignment vertical="top"/>
    </xf>
    <xf numFmtId="0" fontId="0" fillId="2" borderId="0" xfId="0" applyFont="1" applyFill="1" applyAlignment="1">
      <alignment vertical="top" wrapText="1"/>
    </xf>
    <xf numFmtId="0" fontId="0" fillId="2" borderId="0" xfId="0" applyFill="1" applyAlignment="1">
      <alignment vertical="top" wrapText="1"/>
    </xf>
    <xf numFmtId="0" fontId="4" fillId="0" borderId="0" xfId="0" applyFont="1" applyAlignment="1">
      <alignment vertical="top"/>
    </xf>
    <xf numFmtId="0" fontId="4" fillId="0" borderId="0" xfId="0" applyFont="1" applyAlignment="1">
      <alignment vertical="top" wrapText="1"/>
    </xf>
    <xf numFmtId="0" fontId="0" fillId="0" borderId="0" xfId="0" applyAlignment="1">
      <alignment vertical="top"/>
    </xf>
    <xf numFmtId="0" fontId="0" fillId="2" borderId="0" xfId="0" applyFont="1" applyFill="1" applyAlignment="1">
      <alignment horizontal="right" vertical="top" wrapText="1"/>
    </xf>
    <xf numFmtId="0" fontId="4" fillId="2" borderId="0" xfId="0" applyFont="1" applyFill="1" applyAlignment="1">
      <alignment vertical="top" wrapText="1"/>
    </xf>
    <xf numFmtId="0" fontId="0" fillId="0" borderId="0" xfId="0" applyFont="1" applyFill="1" applyAlignment="1">
      <alignment vertical="top" wrapText="1"/>
    </xf>
    <xf numFmtId="0" fontId="0" fillId="2" borderId="0" xfId="0" applyFont="1" applyFill="1" applyAlignment="1"/>
    <xf numFmtId="0" fontId="19" fillId="2" borderId="0" xfId="2" applyFill="1" applyAlignment="1">
      <alignment horizontal="left" vertical="top"/>
    </xf>
    <xf numFmtId="0" fontId="20" fillId="8" borderId="24" xfId="2" applyFont="1" applyFill="1" applyBorder="1"/>
    <xf numFmtId="0" fontId="6" fillId="2" borderId="0" xfId="0" applyFont="1" applyFill="1"/>
    <xf numFmtId="0" fontId="3" fillId="2" borderId="0" xfId="0" applyFont="1" applyFill="1"/>
    <xf numFmtId="49" fontId="1" fillId="2" borderId="0" xfId="0" applyNumberFormat="1" applyFont="1" applyFill="1"/>
    <xf numFmtId="0" fontId="0" fillId="9" borderId="0" xfId="0" applyFill="1" applyBorder="1" applyAlignment="1">
      <alignment horizontal="center"/>
    </xf>
    <xf numFmtId="0" fontId="4" fillId="2" borderId="0" xfId="0" applyFont="1" applyFill="1" applyAlignment="1">
      <alignment wrapText="1"/>
    </xf>
    <xf numFmtId="0" fontId="12" fillId="2" borderId="0" xfId="0" applyFont="1" applyFill="1"/>
    <xf numFmtId="0" fontId="10" fillId="2" borderId="0" xfId="0" applyFont="1" applyFill="1" applyAlignment="1">
      <alignment wrapText="1"/>
    </xf>
    <xf numFmtId="0" fontId="32" fillId="2" borderId="0" xfId="0" applyFont="1" applyFill="1" applyAlignment="1">
      <alignment vertical="top"/>
    </xf>
    <xf numFmtId="0" fontId="4" fillId="2" borderId="6" xfId="0" applyFont="1" applyFill="1" applyBorder="1"/>
    <xf numFmtId="0" fontId="4" fillId="2" borderId="0" xfId="0" applyFont="1" applyFill="1" applyBorder="1"/>
    <xf numFmtId="0" fontId="4" fillId="2" borderId="6" xfId="0" applyFont="1" applyFill="1" applyBorder="1" applyAlignment="1">
      <alignment horizontal="center"/>
    </xf>
    <xf numFmtId="0" fontId="4" fillId="2" borderId="0" xfId="0" applyFont="1" applyFill="1" applyBorder="1" applyAlignment="1">
      <alignment horizontal="center"/>
    </xf>
    <xf numFmtId="0" fontId="1" fillId="2" borderId="0" xfId="0" applyFont="1" applyFill="1" applyAlignment="1">
      <alignment vertical="top" wrapText="1"/>
    </xf>
    <xf numFmtId="0" fontId="1" fillId="2" borderId="0" xfId="0" applyFont="1" applyFill="1" applyBorder="1" applyAlignment="1">
      <alignment horizontal="left" vertical="top"/>
    </xf>
    <xf numFmtId="0" fontId="16" fillId="2" borderId="0" xfId="0" applyFont="1" applyFill="1"/>
    <xf numFmtId="0" fontId="28" fillId="2" borderId="0" xfId="2" applyFont="1" applyFill="1" applyAlignment="1">
      <alignment horizontal="left" vertical="top"/>
    </xf>
    <xf numFmtId="0" fontId="0" fillId="2" borderId="0" xfId="0" applyFont="1" applyFill="1" applyAlignment="1">
      <alignment horizontal="left" vertical="top"/>
    </xf>
    <xf numFmtId="0" fontId="19" fillId="0" borderId="0" xfId="2" applyAlignment="1">
      <alignment horizontal="right"/>
    </xf>
    <xf numFmtId="0" fontId="15" fillId="2" borderId="0" xfId="0" applyFont="1" applyFill="1" applyAlignment="1"/>
    <xf numFmtId="0" fontId="19" fillId="0" borderId="0" xfId="2" applyAlignment="1">
      <alignment horizontal="right"/>
    </xf>
    <xf numFmtId="0" fontId="0" fillId="2" borderId="0" xfId="0" applyFill="1" applyAlignment="1">
      <alignment horizontal="left" vertical="top" wrapText="1"/>
    </xf>
    <xf numFmtId="0" fontId="2" fillId="6" borderId="6" xfId="0" applyFont="1" applyFill="1" applyBorder="1" applyAlignment="1">
      <alignment horizontal="left" vertical="top" wrapText="1"/>
    </xf>
    <xf numFmtId="0" fontId="0" fillId="4" borderId="6" xfId="0" applyFont="1" applyFill="1" applyBorder="1" applyAlignment="1">
      <alignment horizontal="left" vertical="top" wrapText="1"/>
    </xf>
    <xf numFmtId="0" fontId="0" fillId="10" borderId="6" xfId="0" applyFont="1" applyFill="1" applyBorder="1" applyAlignment="1">
      <alignment horizontal="left" vertical="top" wrapText="1"/>
    </xf>
    <xf numFmtId="0" fontId="0" fillId="10" borderId="6" xfId="0" applyFont="1" applyFill="1" applyBorder="1" applyAlignment="1">
      <alignment horizontal="center" vertical="top" wrapText="1"/>
    </xf>
    <xf numFmtId="0" fontId="2" fillId="4" borderId="6" xfId="0" applyFont="1" applyFill="1" applyBorder="1" applyAlignment="1">
      <alignment horizontal="center" vertical="top" wrapText="1"/>
    </xf>
    <xf numFmtId="0" fontId="0" fillId="4" borderId="6" xfId="0" applyFont="1" applyFill="1" applyBorder="1" applyAlignment="1">
      <alignment vertical="top" wrapText="1"/>
    </xf>
    <xf numFmtId="0" fontId="0" fillId="10" borderId="6" xfId="0" applyFont="1" applyFill="1" applyBorder="1" applyAlignment="1">
      <alignment vertical="top" wrapText="1"/>
    </xf>
    <xf numFmtId="0" fontId="0" fillId="3" borderId="6" xfId="0" applyFont="1" applyFill="1" applyBorder="1" applyAlignment="1">
      <alignment horizontal="left" vertical="top" wrapText="1"/>
    </xf>
    <xf numFmtId="0" fontId="0" fillId="3" borderId="6" xfId="0" applyFont="1" applyFill="1" applyBorder="1" applyAlignment="1">
      <alignment vertical="top" wrapText="1"/>
    </xf>
    <xf numFmtId="0" fontId="12" fillId="9" borderId="0" xfId="0" applyFont="1" applyFill="1" applyBorder="1" applyAlignment="1">
      <alignment horizontal="left"/>
    </xf>
    <xf numFmtId="0" fontId="12" fillId="9" borderId="0" xfId="0" applyFont="1" applyFill="1" applyBorder="1" applyAlignment="1">
      <alignment horizontal="center"/>
    </xf>
    <xf numFmtId="0" fontId="0" fillId="9" borderId="0" xfId="0" applyFill="1" applyBorder="1" applyAlignment="1">
      <alignment vertical="center"/>
    </xf>
    <xf numFmtId="1" fontId="0" fillId="9" borderId="0" xfId="0" applyNumberFormat="1" applyFill="1" applyBorder="1" applyAlignment="1">
      <alignment horizontal="left"/>
    </xf>
    <xf numFmtId="0" fontId="1" fillId="4" borderId="6" xfId="0" applyFont="1" applyFill="1" applyBorder="1"/>
    <xf numFmtId="0" fontId="1" fillId="10" borderId="6" xfId="0" applyFont="1" applyFill="1" applyBorder="1" applyAlignment="1">
      <alignment horizontal="center"/>
    </xf>
    <xf numFmtId="9" fontId="1" fillId="10" borderId="6" xfId="1" applyFont="1" applyFill="1" applyBorder="1" applyAlignment="1">
      <alignment horizontal="center"/>
    </xf>
    <xf numFmtId="1" fontId="1" fillId="3" borderId="6" xfId="0" applyNumberFormat="1" applyFont="1" applyFill="1" applyBorder="1" applyAlignment="1">
      <alignment horizontal="left"/>
    </xf>
    <xf numFmtId="0" fontId="2" fillId="9" borderId="0" xfId="0" applyFont="1" applyFill="1"/>
    <xf numFmtId="0" fontId="4" fillId="9" borderId="0" xfId="0" applyFont="1" applyFill="1" applyAlignment="1">
      <alignment vertical="top"/>
    </xf>
    <xf numFmtId="0" fontId="0" fillId="9" borderId="0" xfId="0" quotePrefix="1" applyFill="1" applyAlignment="1">
      <alignment vertical="top"/>
    </xf>
    <xf numFmtId="0" fontId="0" fillId="9" borderId="0" xfId="0" applyFill="1" applyAlignment="1">
      <alignment vertical="top" wrapText="1"/>
    </xf>
    <xf numFmtId="0" fontId="4" fillId="9" borderId="0" xfId="0" applyFont="1" applyFill="1"/>
    <xf numFmtId="0" fontId="0" fillId="2" borderId="0" xfId="0" applyFont="1" applyFill="1" applyAlignment="1">
      <alignment vertical="top"/>
    </xf>
    <xf numFmtId="0" fontId="19" fillId="2" borderId="0" xfId="2" applyFill="1" applyAlignment="1"/>
    <xf numFmtId="0" fontId="0" fillId="2" borderId="0" xfId="0" quotePrefix="1" applyFill="1"/>
    <xf numFmtId="0" fontId="4" fillId="2" borderId="0" xfId="0" applyFont="1" applyFill="1" applyAlignment="1">
      <alignment horizontal="left" vertical="top" wrapText="1"/>
    </xf>
    <xf numFmtId="0" fontId="4" fillId="2" borderId="0" xfId="0" applyFont="1" applyFill="1" applyBorder="1" applyAlignment="1">
      <alignment horizontal="left" vertical="top" wrapText="1"/>
    </xf>
    <xf numFmtId="0" fontId="4" fillId="2" borderId="0" xfId="0" applyFont="1" applyFill="1" applyAlignment="1">
      <alignment horizontal="left" vertical="top"/>
    </xf>
    <xf numFmtId="0" fontId="25" fillId="2" borderId="0" xfId="0" applyFont="1" applyFill="1" applyAlignment="1">
      <alignment horizontal="left" vertical="top" wrapText="1"/>
    </xf>
    <xf numFmtId="0" fontId="0" fillId="2" borderId="0" xfId="0" applyFill="1" applyAlignment="1">
      <alignment horizontal="left" wrapText="1"/>
    </xf>
    <xf numFmtId="0" fontId="0" fillId="2" borderId="0" xfId="0" applyFill="1" applyBorder="1" applyAlignment="1">
      <alignment horizontal="left" wrapText="1"/>
    </xf>
    <xf numFmtId="0" fontId="20" fillId="2" borderId="0" xfId="2" applyFont="1" applyFill="1" applyAlignment="1">
      <alignment horizontal="center"/>
    </xf>
    <xf numFmtId="0" fontId="0" fillId="7" borderId="0" xfId="0" applyFill="1"/>
    <xf numFmtId="0" fontId="0" fillId="2" borderId="10" xfId="0" applyFill="1" applyBorder="1" applyAlignment="1"/>
    <xf numFmtId="0" fontId="0" fillId="2" borderId="3" xfId="0" applyFill="1" applyBorder="1" applyAlignment="1"/>
    <xf numFmtId="0" fontId="2" fillId="0" borderId="0" xfId="0" applyFont="1"/>
    <xf numFmtId="0" fontId="0" fillId="2" borderId="1" xfId="0" applyFill="1" applyBorder="1" applyAlignment="1"/>
    <xf numFmtId="0" fontId="0" fillId="2" borderId="10" xfId="0" applyFill="1" applyBorder="1" applyAlignment="1">
      <alignment horizontal="left" wrapText="1"/>
    </xf>
    <xf numFmtId="0" fontId="0" fillId="0" borderId="10" xfId="0" applyBorder="1"/>
    <xf numFmtId="0" fontId="24" fillId="2" borderId="0" xfId="0" applyFont="1" applyFill="1" applyBorder="1" applyAlignment="1">
      <alignment horizontal="center" vertical="top" wrapText="1"/>
    </xf>
    <xf numFmtId="0" fontId="2" fillId="2" borderId="0" xfId="0" applyFont="1" applyFill="1" applyBorder="1" applyAlignment="1">
      <alignment horizontal="center" vertical="top" wrapText="1"/>
    </xf>
    <xf numFmtId="0" fontId="0" fillId="2" borderId="0" xfId="0" applyFont="1" applyFill="1" applyBorder="1" applyAlignment="1">
      <alignment horizontal="center" vertical="top" wrapText="1"/>
    </xf>
    <xf numFmtId="0" fontId="2" fillId="2" borderId="0" xfId="0" applyFont="1" applyFill="1" applyBorder="1" applyAlignment="1">
      <alignment horizontal="left" vertical="top" wrapText="1"/>
    </xf>
    <xf numFmtId="0" fontId="0" fillId="2" borderId="0" xfId="0" applyFont="1" applyFill="1" applyBorder="1" applyAlignment="1">
      <alignment vertical="top" wrapText="1"/>
    </xf>
    <xf numFmtId="0" fontId="35" fillId="2" borderId="0" xfId="0" applyFont="1" applyFill="1" applyAlignment="1">
      <alignment vertical="top"/>
    </xf>
    <xf numFmtId="0" fontId="6" fillId="2" borderId="0" xfId="0" applyFont="1" applyFill="1" applyAlignment="1">
      <alignment vertical="top"/>
    </xf>
    <xf numFmtId="0" fontId="25" fillId="2" borderId="0" xfId="0" applyFont="1" applyFill="1"/>
    <xf numFmtId="0" fontId="4" fillId="2" borderId="0" xfId="0" applyFont="1" applyFill="1" applyAlignment="1">
      <alignment horizontal="left" vertical="center"/>
    </xf>
    <xf numFmtId="0" fontId="4" fillId="2" borderId="0" xfId="0" applyFont="1" applyFill="1" applyAlignment="1">
      <alignment vertical="center" wrapText="1"/>
    </xf>
    <xf numFmtId="0" fontId="6" fillId="2" borderId="0" xfId="0" applyFont="1" applyFill="1" applyAlignment="1">
      <alignment vertical="top" wrapText="1"/>
    </xf>
    <xf numFmtId="0" fontId="6" fillId="7" borderId="6" xfId="0" applyFont="1" applyFill="1" applyBorder="1"/>
    <xf numFmtId="0" fontId="6" fillId="0" borderId="0" xfId="0" applyFont="1"/>
    <xf numFmtId="0" fontId="4" fillId="2" borderId="0" xfId="0" applyFont="1" applyFill="1" applyAlignment="1">
      <alignment horizontal="center" vertical="top"/>
    </xf>
    <xf numFmtId="0" fontId="36" fillId="2" borderId="0" xfId="0" applyFont="1" applyFill="1" applyAlignment="1">
      <alignment vertical="center"/>
    </xf>
    <xf numFmtId="0" fontId="4" fillId="2" borderId="0" xfId="0" applyFont="1" applyFill="1" applyAlignment="1">
      <alignment horizontal="right" vertical="top"/>
    </xf>
    <xf numFmtId="0" fontId="25" fillId="2" borderId="0" xfId="0" applyFont="1" applyFill="1" applyAlignment="1">
      <alignment vertical="top" wrapText="1"/>
    </xf>
    <xf numFmtId="0" fontId="4" fillId="2" borderId="0" xfId="0" applyFont="1" applyFill="1" applyAlignment="1">
      <alignment horizontal="right"/>
    </xf>
    <xf numFmtId="0" fontId="6" fillId="7" borderId="21" xfId="0" applyFont="1" applyFill="1" applyBorder="1" applyAlignment="1">
      <alignment horizontal="left"/>
    </xf>
    <xf numFmtId="0" fontId="6" fillId="2" borderId="0" xfId="0" applyFont="1" applyFill="1" applyAlignment="1">
      <alignment horizontal="left" vertical="center"/>
    </xf>
    <xf numFmtId="0" fontId="4" fillId="2" borderId="0" xfId="0" applyFont="1" applyFill="1" applyAlignment="1">
      <alignment horizontal="center" vertical="center"/>
    </xf>
    <xf numFmtId="0" fontId="37" fillId="2" borderId="0" xfId="2" applyFont="1" applyFill="1"/>
    <xf numFmtId="0" fontId="4" fillId="2" borderId="1" xfId="0" applyFont="1" applyFill="1" applyBorder="1"/>
    <xf numFmtId="0" fontId="25" fillId="9" borderId="0" xfId="0" applyFont="1" applyFill="1" applyAlignment="1">
      <alignment horizontal="left" vertical="top"/>
    </xf>
    <xf numFmtId="0" fontId="4" fillId="0" borderId="0" xfId="0" applyFont="1"/>
    <xf numFmtId="0" fontId="20" fillId="0" borderId="0" xfId="2" applyFont="1"/>
    <xf numFmtId="0" fontId="20" fillId="0" borderId="0" xfId="2" applyFont="1" applyFill="1" applyAlignment="1">
      <alignment horizontal="left" vertical="top"/>
    </xf>
    <xf numFmtId="0" fontId="39" fillId="0" borderId="0" xfId="0" applyFont="1" applyAlignment="1">
      <alignment wrapText="1"/>
    </xf>
    <xf numFmtId="0" fontId="39" fillId="0" borderId="49" xfId="0" applyFont="1" applyBorder="1" applyAlignment="1">
      <alignment wrapText="1"/>
    </xf>
    <xf numFmtId="0" fontId="41" fillId="0" borderId="0" xfId="0" applyFont="1" applyAlignment="1">
      <alignment wrapText="1"/>
    </xf>
    <xf numFmtId="0" fontId="41" fillId="0" borderId="49" xfId="0" applyFont="1" applyBorder="1" applyAlignment="1">
      <alignment wrapText="1"/>
    </xf>
    <xf numFmtId="0" fontId="40" fillId="0" borderId="0" xfId="0" applyFont="1"/>
    <xf numFmtId="0" fontId="40" fillId="0" borderId="0" xfId="0" applyFont="1" applyAlignment="1">
      <alignment wrapText="1"/>
    </xf>
    <xf numFmtId="0" fontId="40" fillId="0" borderId="49" xfId="0" applyFont="1" applyBorder="1"/>
    <xf numFmtId="0" fontId="40" fillId="0" borderId="49" xfId="0" applyFont="1" applyBorder="1" applyAlignment="1">
      <alignment vertical="top" wrapText="1"/>
    </xf>
    <xf numFmtId="0" fontId="40" fillId="15" borderId="0" xfId="0" applyFont="1" applyFill="1" applyAlignment="1">
      <alignment wrapText="1"/>
    </xf>
    <xf numFmtId="0" fontId="0" fillId="0" borderId="3" xfId="0" applyBorder="1" applyAlignment="1">
      <alignment wrapText="1"/>
    </xf>
    <xf numFmtId="0" fontId="0" fillId="0" borderId="0" xfId="0" applyAlignment="1">
      <alignment vertical="top" wrapText="1"/>
    </xf>
    <xf numFmtId="0" fontId="19" fillId="0" borderId="0" xfId="2" applyAlignment="1">
      <alignment horizontal="right"/>
    </xf>
    <xf numFmtId="0" fontId="2" fillId="2" borderId="0" xfId="0" applyFont="1" applyFill="1" applyBorder="1"/>
    <xf numFmtId="0" fontId="0" fillId="2" borderId="0" xfId="0" applyFont="1" applyFill="1" applyBorder="1" applyAlignment="1">
      <alignment wrapText="1"/>
    </xf>
    <xf numFmtId="0" fontId="0" fillId="2" borderId="0" xfId="0" applyFill="1" applyBorder="1" applyAlignment="1">
      <alignment horizontal="center"/>
    </xf>
    <xf numFmtId="0" fontId="40" fillId="2" borderId="6" xfId="0" applyFont="1" applyFill="1" applyBorder="1" applyAlignment="1">
      <alignment wrapText="1"/>
    </xf>
    <xf numFmtId="0" fontId="20" fillId="2" borderId="0" xfId="2" applyFont="1" applyFill="1" applyBorder="1"/>
    <xf numFmtId="0" fontId="40" fillId="0" borderId="0" xfId="0" applyFont="1" applyAlignment="1">
      <alignment wrapText="1"/>
    </xf>
    <xf numFmtId="0" fontId="40" fillId="0" borderId="49" xfId="0" applyFont="1" applyBorder="1" applyAlignment="1">
      <alignment wrapText="1"/>
    </xf>
    <xf numFmtId="0" fontId="1" fillId="0" borderId="0" xfId="0" applyFont="1" applyAlignment="1">
      <alignment wrapText="1"/>
    </xf>
    <xf numFmtId="0" fontId="1" fillId="0" borderId="49" xfId="0" applyFont="1" applyBorder="1" applyAlignment="1">
      <alignment wrapText="1"/>
    </xf>
    <xf numFmtId="0" fontId="0" fillId="0" borderId="0" xfId="0" applyBorder="1"/>
    <xf numFmtId="0" fontId="44" fillId="0" borderId="0" xfId="0" applyFont="1" applyAlignment="1">
      <alignment vertical="top" wrapText="1"/>
    </xf>
    <xf numFmtId="0" fontId="40" fillId="0" borderId="0" xfId="0" applyFont="1" applyAlignment="1">
      <alignment vertical="top" wrapText="1"/>
    </xf>
    <xf numFmtId="0" fontId="44" fillId="0" borderId="19" xfId="0" applyFont="1" applyBorder="1" applyAlignment="1">
      <alignment vertical="top" wrapText="1"/>
    </xf>
    <xf numFmtId="0" fontId="44" fillId="0" borderId="54" xfId="0" applyFont="1" applyBorder="1" applyAlignment="1">
      <alignment vertical="top" wrapText="1"/>
    </xf>
    <xf numFmtId="0" fontId="46" fillId="0" borderId="0" xfId="0" applyFont="1" applyAlignment="1">
      <alignment vertical="top" wrapText="1"/>
    </xf>
    <xf numFmtId="0" fontId="44" fillId="0" borderId="0" xfId="0" applyFont="1" applyAlignment="1">
      <alignment horizontal="left" vertical="top" wrapText="1"/>
    </xf>
    <xf numFmtId="0" fontId="40" fillId="0" borderId="19" xfId="0" applyFont="1" applyBorder="1" applyAlignment="1">
      <alignment vertical="top" wrapText="1"/>
    </xf>
    <xf numFmtId="0" fontId="44" fillId="0" borderId="0" xfId="0" applyFont="1" applyBorder="1" applyAlignment="1">
      <alignment vertical="top" wrapText="1"/>
    </xf>
    <xf numFmtId="0" fontId="44" fillId="2" borderId="0" xfId="0" applyFont="1" applyFill="1" applyAlignment="1">
      <alignment vertical="top" wrapText="1"/>
    </xf>
    <xf numFmtId="0" fontId="40" fillId="2" borderId="0" xfId="0" applyFont="1" applyFill="1" applyAlignment="1">
      <alignment vertical="top" wrapText="1"/>
    </xf>
    <xf numFmtId="0" fontId="44" fillId="9" borderId="0" xfId="0" applyFont="1" applyFill="1" applyAlignment="1">
      <alignment vertical="top" wrapText="1"/>
    </xf>
    <xf numFmtId="0" fontId="40" fillId="9" borderId="0" xfId="0" applyFont="1" applyFill="1" applyAlignment="1">
      <alignment vertical="top" wrapText="1"/>
    </xf>
    <xf numFmtId="0" fontId="0" fillId="0" borderId="19" xfId="0" applyBorder="1" applyAlignment="1">
      <alignment vertical="top" wrapText="1"/>
    </xf>
    <xf numFmtId="0" fontId="46" fillId="0" borderId="54" xfId="0" applyFont="1" applyBorder="1" applyAlignment="1">
      <alignment vertical="top" wrapText="1"/>
    </xf>
    <xf numFmtId="0" fontId="46" fillId="0" borderId="19" xfId="0" applyFont="1" applyBorder="1" applyAlignment="1">
      <alignment vertical="top" wrapText="1"/>
    </xf>
    <xf numFmtId="0" fontId="20" fillId="2" borderId="0" xfId="2" applyFont="1" applyFill="1" applyAlignment="1">
      <alignment vertical="top" wrapText="1"/>
    </xf>
    <xf numFmtId="0" fontId="51" fillId="2" borderId="0" xfId="0" applyFont="1" applyFill="1" applyAlignment="1">
      <alignment vertical="top" wrapText="1"/>
    </xf>
    <xf numFmtId="0" fontId="44" fillId="2" borderId="0" xfId="0" applyFont="1" applyFill="1" applyBorder="1" applyAlignment="1">
      <alignment vertical="top" wrapText="1"/>
    </xf>
    <xf numFmtId="0" fontId="40" fillId="2" borderId="0" xfId="0" applyFont="1" applyFill="1" applyBorder="1" applyAlignment="1">
      <alignment vertical="top" wrapText="1"/>
    </xf>
    <xf numFmtId="0" fontId="2" fillId="9" borderId="0" xfId="0" applyFont="1" applyFill="1" applyBorder="1"/>
    <xf numFmtId="0" fontId="19" fillId="2" borderId="0" xfId="2" applyFill="1" applyAlignment="1">
      <alignment horizontal="right" vertical="top" wrapText="1"/>
    </xf>
    <xf numFmtId="0" fontId="40" fillId="0" borderId="3" xfId="0" applyFont="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0" fillId="0" borderId="55" xfId="0" applyBorder="1" applyAlignment="1">
      <alignment vertical="top" wrapText="1"/>
    </xf>
    <xf numFmtId="0" fontId="50" fillId="0" borderId="3" xfId="0" applyFont="1" applyBorder="1" applyAlignment="1">
      <alignment vertical="top" wrapText="1"/>
    </xf>
    <xf numFmtId="0" fontId="40" fillId="0" borderId="55" xfId="0" applyFont="1" applyBorder="1" applyAlignment="1">
      <alignment vertical="top" wrapText="1"/>
    </xf>
    <xf numFmtId="0" fontId="20" fillId="2" borderId="0" xfId="2" applyFont="1" applyFill="1" applyAlignment="1">
      <alignment horizontal="center" vertical="top" wrapText="1"/>
    </xf>
    <xf numFmtId="0" fontId="42" fillId="0" borderId="49" xfId="0" applyFont="1" applyBorder="1"/>
    <xf numFmtId="0" fontId="40" fillId="0" borderId="0" xfId="0" applyFont="1" applyAlignment="1">
      <alignment horizontal="left" vertical="top" wrapText="1"/>
    </xf>
    <xf numFmtId="0" fontId="1" fillId="0" borderId="49" xfId="0" applyFont="1" applyBorder="1"/>
    <xf numFmtId="0" fontId="52" fillId="17" borderId="49" xfId="0" applyFont="1" applyFill="1" applyBorder="1" applyAlignment="1">
      <alignment horizontal="left" vertical="top" wrapText="1"/>
    </xf>
    <xf numFmtId="0" fontId="39" fillId="0" borderId="0" xfId="0" applyFont="1" applyAlignment="1">
      <alignment horizontal="right" vertical="top"/>
    </xf>
    <xf numFmtId="0" fontId="39" fillId="0" borderId="49" xfId="0" applyFont="1" applyBorder="1" applyAlignment="1">
      <alignment horizontal="right" vertical="top"/>
    </xf>
    <xf numFmtId="0" fontId="53" fillId="17" borderId="49" xfId="0" applyFont="1" applyFill="1" applyBorder="1" applyAlignment="1">
      <alignment horizontal="right" vertical="top"/>
    </xf>
    <xf numFmtId="0" fontId="40" fillId="9" borderId="0" xfId="0" applyFont="1" applyFill="1" applyAlignment="1"/>
    <xf numFmtId="0" fontId="40" fillId="9" borderId="51" xfId="0" applyFont="1" applyFill="1" applyBorder="1" applyAlignment="1"/>
    <xf numFmtId="0" fontId="40" fillId="9" borderId="0" xfId="0" applyFont="1" applyFill="1" applyAlignment="1">
      <alignment horizontal="left" vertical="top"/>
    </xf>
    <xf numFmtId="0" fontId="40" fillId="9" borderId="0" xfId="0" applyFont="1" applyFill="1" applyAlignment="1">
      <alignment horizontal="left" wrapText="1"/>
    </xf>
    <xf numFmtId="0" fontId="43" fillId="0" borderId="6" xfId="0" applyFont="1" applyBorder="1" applyAlignment="1">
      <alignment vertical="top" wrapText="1"/>
    </xf>
    <xf numFmtId="0" fontId="19" fillId="2" borderId="11" xfId="2" applyFill="1" applyBorder="1" applyAlignment="1">
      <alignment wrapText="1"/>
    </xf>
    <xf numFmtId="0" fontId="0" fillId="2" borderId="0" xfId="0" applyFill="1" applyBorder="1" applyAlignment="1">
      <alignment horizontal="left"/>
    </xf>
    <xf numFmtId="0" fontId="19" fillId="2" borderId="0" xfId="2" applyFill="1" applyAlignment="1">
      <alignment horizontal="right"/>
    </xf>
    <xf numFmtId="0" fontId="19" fillId="2" borderId="6" xfId="2" applyFill="1" applyBorder="1" applyAlignment="1">
      <alignment wrapText="1"/>
    </xf>
    <xf numFmtId="0" fontId="0" fillId="0" borderId="8" xfId="0" applyFill="1" applyBorder="1" applyAlignment="1">
      <alignment horizontal="center"/>
    </xf>
    <xf numFmtId="0" fontId="0" fillId="0" borderId="12"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1" xfId="0" applyFill="1" applyBorder="1" applyAlignment="1">
      <alignment horizontal="center"/>
    </xf>
    <xf numFmtId="0" fontId="0" fillId="0" borderId="9" xfId="0" applyFill="1" applyBorder="1"/>
    <xf numFmtId="0" fontId="0" fillId="0" borderId="3" xfId="0" applyFill="1" applyBorder="1"/>
    <xf numFmtId="0" fontId="0" fillId="0" borderId="4" xfId="0" applyFill="1" applyBorder="1"/>
    <xf numFmtId="0" fontId="0" fillId="0" borderId="0" xfId="0" applyFont="1" applyFill="1" applyBorder="1" applyAlignment="1">
      <alignment wrapText="1"/>
    </xf>
    <xf numFmtId="0" fontId="2" fillId="2" borderId="0" xfId="0" applyFont="1" applyFill="1" applyBorder="1" applyAlignment="1">
      <alignment wrapText="1"/>
    </xf>
    <xf numFmtId="0" fontId="0" fillId="2" borderId="0" xfId="0" applyFont="1" applyFill="1" applyBorder="1" applyAlignment="1">
      <alignment horizontal="center"/>
    </xf>
    <xf numFmtId="0" fontId="2" fillId="2" borderId="0" xfId="0" applyFont="1" applyFill="1" applyBorder="1" applyAlignment="1">
      <alignment horizontal="left"/>
    </xf>
    <xf numFmtId="0" fontId="1" fillId="2" borderId="0" xfId="0" applyFont="1" applyFill="1" applyBorder="1" applyAlignment="1">
      <alignment horizontal="left"/>
    </xf>
    <xf numFmtId="0" fontId="0" fillId="2" borderId="0" xfId="0" applyFill="1" applyBorder="1" applyAlignment="1">
      <alignment horizontal="left"/>
    </xf>
    <xf numFmtId="0" fontId="1" fillId="2" borderId="0" xfId="0" applyFont="1" applyFill="1" applyBorder="1" applyAlignment="1"/>
    <xf numFmtId="0" fontId="0" fillId="0" borderId="0" xfId="0" applyNumberFormat="1" applyFont="1" applyFill="1" applyBorder="1" applyAlignment="1">
      <alignment wrapText="1"/>
    </xf>
    <xf numFmtId="0" fontId="0" fillId="2" borderId="0" xfId="0" applyFill="1" applyBorder="1" applyAlignment="1">
      <alignment horizontal="left" vertical="top"/>
    </xf>
    <xf numFmtId="0" fontId="0" fillId="2" borderId="0" xfId="0" applyFont="1" applyFill="1" applyBorder="1" applyAlignment="1">
      <alignment horizontal="left"/>
    </xf>
    <xf numFmtId="0" fontId="4" fillId="2" borderId="1" xfId="0" applyFont="1" applyFill="1" applyBorder="1" applyAlignment="1">
      <alignment horizontal="left"/>
    </xf>
    <xf numFmtId="0" fontId="17" fillId="2" borderId="0" xfId="0" applyFont="1" applyFill="1" applyBorder="1"/>
    <xf numFmtId="2" fontId="0" fillId="0" borderId="8" xfId="0" applyNumberFormat="1" applyFill="1" applyBorder="1" applyAlignment="1">
      <alignment horizontal="center"/>
    </xf>
    <xf numFmtId="2" fontId="0" fillId="0" borderId="12" xfId="0" applyNumberFormat="1" applyFill="1" applyBorder="1" applyAlignment="1">
      <alignment horizontal="center"/>
    </xf>
    <xf numFmtId="2" fontId="0" fillId="0" borderId="9" xfId="0" applyNumberFormat="1" applyFill="1" applyBorder="1"/>
    <xf numFmtId="2" fontId="0" fillId="0" borderId="10" xfId="0" applyNumberFormat="1" applyFill="1" applyBorder="1" applyAlignment="1">
      <alignment horizontal="center"/>
    </xf>
    <xf numFmtId="2" fontId="0" fillId="0" borderId="0" xfId="0" applyNumberFormat="1" applyFill="1" applyBorder="1" applyAlignment="1">
      <alignment horizontal="center"/>
    </xf>
    <xf numFmtId="2" fontId="0" fillId="0" borderId="3" xfId="0" applyNumberFormat="1" applyFill="1" applyBorder="1"/>
    <xf numFmtId="2" fontId="0" fillId="0" borderId="11" xfId="0" applyNumberFormat="1" applyFill="1" applyBorder="1" applyAlignment="1">
      <alignment horizontal="center"/>
    </xf>
    <xf numFmtId="2" fontId="0" fillId="0" borderId="1" xfId="0" applyNumberFormat="1" applyFill="1" applyBorder="1" applyAlignment="1">
      <alignment horizontal="center"/>
    </xf>
    <xf numFmtId="2" fontId="0" fillId="0" borderId="4" xfId="0" applyNumberFormat="1" applyFill="1" applyBorder="1"/>
    <xf numFmtId="2" fontId="0" fillId="2" borderId="0" xfId="0" applyNumberFormat="1" applyFill="1" applyBorder="1" applyAlignment="1">
      <alignment horizontal="center"/>
    </xf>
    <xf numFmtId="2" fontId="0" fillId="2" borderId="0" xfId="0" applyNumberFormat="1" applyFont="1" applyFill="1" applyBorder="1" applyAlignment="1">
      <alignment horizontal="center"/>
    </xf>
    <xf numFmtId="2" fontId="4" fillId="2" borderId="0" xfId="0" applyNumberFormat="1" applyFont="1" applyFill="1" applyBorder="1" applyAlignment="1">
      <alignment horizontal="center"/>
    </xf>
    <xf numFmtId="0" fontId="55" fillId="0" borderId="0" xfId="0" applyNumberFormat="1" applyFont="1" applyFill="1" applyBorder="1" applyAlignment="1">
      <alignment wrapText="1"/>
    </xf>
    <xf numFmtId="0" fontId="55" fillId="0" borderId="8" xfId="0" applyFont="1" applyFill="1" applyBorder="1" applyAlignment="1">
      <alignment horizontal="center"/>
    </xf>
    <xf numFmtId="0" fontId="55" fillId="0" borderId="12" xfId="0" applyFont="1" applyFill="1" applyBorder="1" applyAlignment="1">
      <alignment horizontal="center"/>
    </xf>
    <xf numFmtId="0" fontId="55" fillId="0" borderId="10" xfId="0" applyFont="1" applyFill="1" applyBorder="1" applyAlignment="1">
      <alignment horizontal="center"/>
    </xf>
    <xf numFmtId="0" fontId="55" fillId="0" borderId="0" xfId="0" applyFont="1" applyFill="1" applyBorder="1" applyAlignment="1">
      <alignment horizontal="center"/>
    </xf>
    <xf numFmtId="0" fontId="55" fillId="0" borderId="11" xfId="0" applyFont="1" applyFill="1" applyBorder="1" applyAlignment="1">
      <alignment horizontal="center"/>
    </xf>
    <xf numFmtId="0" fontId="55" fillId="0" borderId="1" xfId="0" applyFont="1" applyFill="1" applyBorder="1" applyAlignment="1">
      <alignment horizontal="center"/>
    </xf>
    <xf numFmtId="0" fontId="55" fillId="2" borderId="0" xfId="0" applyFont="1" applyFill="1" applyBorder="1" applyAlignment="1">
      <alignment horizontal="center"/>
    </xf>
    <xf numFmtId="1" fontId="0" fillId="0" borderId="12" xfId="0" applyNumberFormat="1" applyFill="1" applyBorder="1" applyAlignment="1">
      <alignment horizontal="center"/>
    </xf>
    <xf numFmtId="1" fontId="0" fillId="0" borderId="0" xfId="0" applyNumberFormat="1" applyFill="1" applyBorder="1" applyAlignment="1">
      <alignment horizontal="center"/>
    </xf>
    <xf numFmtId="1" fontId="0" fillId="0" borderId="1" xfId="0" applyNumberFormat="1" applyFill="1" applyBorder="1" applyAlignment="1">
      <alignment horizontal="center"/>
    </xf>
    <xf numFmtId="1" fontId="55" fillId="0" borderId="12" xfId="0" applyNumberFormat="1" applyFont="1" applyFill="1" applyBorder="1" applyAlignment="1">
      <alignment horizontal="center"/>
    </xf>
    <xf numFmtId="1" fontId="55" fillId="0" borderId="0" xfId="0" applyNumberFormat="1" applyFont="1" applyFill="1" applyBorder="1" applyAlignment="1">
      <alignment horizontal="center"/>
    </xf>
    <xf numFmtId="1" fontId="55" fillId="0" borderId="1" xfId="0" applyNumberFormat="1" applyFont="1" applyFill="1" applyBorder="1" applyAlignment="1">
      <alignment horizontal="center"/>
    </xf>
    <xf numFmtId="0" fontId="4" fillId="2" borderId="0" xfId="0" applyFont="1" applyFill="1" applyBorder="1" applyAlignment="1">
      <alignment horizontal="left" vertical="top" wrapText="1"/>
    </xf>
    <xf numFmtId="0" fontId="0" fillId="2" borderId="0" xfId="0" applyFont="1" applyFill="1" applyAlignment="1">
      <alignment horizontal="left" vertical="top"/>
    </xf>
    <xf numFmtId="0" fontId="19" fillId="2" borderId="0" xfId="2" applyFill="1" applyAlignment="1">
      <alignment horizontal="left"/>
    </xf>
    <xf numFmtId="0" fontId="19" fillId="2" borderId="0" xfId="2" applyFill="1" applyBorder="1"/>
    <xf numFmtId="0" fontId="0" fillId="2" borderId="0" xfId="0" applyFill="1" applyAlignment="1">
      <alignment horizontal="left" vertical="top" wrapText="1"/>
    </xf>
    <xf numFmtId="0" fontId="0" fillId="2" borderId="0" xfId="0" applyFill="1" applyBorder="1" applyAlignment="1">
      <alignment horizontal="left" vertical="top" wrapText="1"/>
    </xf>
    <xf numFmtId="0" fontId="4" fillId="2" borderId="0" xfId="0" applyFont="1" applyFill="1" applyBorder="1" applyAlignment="1">
      <alignment horizontal="left" vertical="top" wrapText="1"/>
    </xf>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34" fillId="2" borderId="0" xfId="0" applyFont="1" applyFill="1" applyBorder="1" applyAlignment="1">
      <alignment horizontal="right"/>
    </xf>
    <xf numFmtId="0" fontId="34" fillId="2" borderId="0" xfId="0" applyFont="1" applyFill="1" applyBorder="1"/>
    <xf numFmtId="0" fontId="0" fillId="2" borderId="18" xfId="0" applyFill="1" applyBorder="1"/>
    <xf numFmtId="0" fontId="0" fillId="2" borderId="19" xfId="0" applyFill="1" applyBorder="1"/>
    <xf numFmtId="0" fontId="0" fillId="2" borderId="20" xfId="0" applyFill="1" applyBorder="1"/>
    <xf numFmtId="0" fontId="0" fillId="2" borderId="0" xfId="0" applyFont="1" applyFill="1" applyBorder="1" applyAlignment="1"/>
    <xf numFmtId="0" fontId="20" fillId="2" borderId="0" xfId="2" applyFont="1" applyFill="1" applyAlignment="1"/>
    <xf numFmtId="0" fontId="19" fillId="9" borderId="0" xfId="2" applyFill="1" applyAlignment="1"/>
    <xf numFmtId="0" fontId="56" fillId="2" borderId="0" xfId="0" applyFont="1" applyFill="1" applyAlignment="1">
      <alignment horizontal="left" vertical="center" indent="2"/>
    </xf>
    <xf numFmtId="0" fontId="0" fillId="2" borderId="0" xfId="0" applyFill="1" applyAlignment="1">
      <alignment horizontal="left" vertical="top"/>
    </xf>
    <xf numFmtId="0" fontId="40" fillId="0" borderId="3" xfId="0" quotePrefix="1" applyFont="1" applyBorder="1" applyAlignment="1">
      <alignment vertical="top" wrapText="1"/>
    </xf>
    <xf numFmtId="0" fontId="58" fillId="2" borderId="0" xfId="0" applyFont="1" applyFill="1"/>
    <xf numFmtId="0" fontId="56" fillId="2" borderId="0" xfId="0" applyFont="1" applyFill="1" applyAlignment="1">
      <alignment horizontal="left" vertical="top"/>
    </xf>
    <xf numFmtId="0" fontId="0" fillId="9" borderId="0" xfId="0" applyFill="1" applyAlignment="1">
      <alignment horizontal="left" vertical="top"/>
    </xf>
    <xf numFmtId="0" fontId="4" fillId="2" borderId="0" xfId="0" applyFont="1" applyFill="1" applyAlignment="1">
      <alignment horizontal="left" vertical="top"/>
    </xf>
    <xf numFmtId="0" fontId="25" fillId="2" borderId="0" xfId="0" applyFont="1" applyFill="1" applyAlignment="1">
      <alignment horizontal="left" vertical="top" wrapText="1"/>
    </xf>
    <xf numFmtId="0" fontId="25" fillId="9" borderId="0" xfId="0" applyFont="1" applyFill="1" applyAlignment="1">
      <alignment horizontal="left" vertical="top"/>
    </xf>
    <xf numFmtId="0" fontId="4" fillId="2" borderId="0" xfId="0" applyFont="1" applyFill="1" applyAlignment="1">
      <alignment horizontal="left" vertical="top" wrapText="1"/>
    </xf>
    <xf numFmtId="0" fontId="12" fillId="9" borderId="0" xfId="0" applyFont="1" applyFill="1" applyBorder="1" applyAlignment="1">
      <alignment horizontal="center"/>
    </xf>
    <xf numFmtId="0" fontId="0" fillId="9" borderId="0" xfId="0" applyFill="1" applyBorder="1" applyAlignment="1">
      <alignment horizontal="center"/>
    </xf>
    <xf numFmtId="0" fontId="0" fillId="2" borderId="0" xfId="0" applyFont="1" applyFill="1" applyAlignment="1">
      <alignment horizontal="left" vertical="top"/>
    </xf>
    <xf numFmtId="0" fontId="0" fillId="0" borderId="0" xfId="0" applyFont="1" applyFill="1" applyAlignment="1">
      <alignment horizontal="left" vertical="top" wrapText="1"/>
    </xf>
    <xf numFmtId="0" fontId="0" fillId="2" borderId="0" xfId="0" applyFill="1" applyAlignment="1">
      <alignment horizontal="left" vertical="top"/>
    </xf>
    <xf numFmtId="0" fontId="38" fillId="2" borderId="1" xfId="0" applyFont="1" applyFill="1" applyBorder="1" applyAlignment="1">
      <alignment vertical="top"/>
    </xf>
    <xf numFmtId="0" fontId="6" fillId="7" borderId="6"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6" xfId="0" applyFont="1" applyFill="1" applyBorder="1" applyAlignment="1">
      <alignment horizontal="center" vertical="center"/>
    </xf>
    <xf numFmtId="0" fontId="36" fillId="2" borderId="0" xfId="0" applyFont="1" applyFill="1" applyAlignment="1">
      <alignment horizontal="left" vertical="top"/>
    </xf>
    <xf numFmtId="0" fontId="4" fillId="2" borderId="21" xfId="0" applyFont="1" applyFill="1" applyBorder="1" applyAlignment="1">
      <alignment horizontal="left" vertical="top"/>
    </xf>
    <xf numFmtId="0" fontId="31" fillId="2" borderId="0" xfId="2" applyFont="1" applyFill="1" applyAlignment="1">
      <alignment vertical="top" wrapText="1"/>
    </xf>
    <xf numFmtId="0" fontId="4" fillId="10" borderId="6" xfId="0" applyFont="1" applyFill="1" applyBorder="1" applyAlignment="1">
      <alignment horizontal="center" vertical="top" wrapText="1"/>
    </xf>
    <xf numFmtId="0" fontId="2" fillId="0" borderId="21" xfId="0" applyFont="1" applyFill="1" applyBorder="1" applyAlignment="1">
      <alignment horizontal="right" vertical="center" wrapText="1"/>
    </xf>
    <xf numFmtId="0" fontId="2" fillId="2" borderId="23"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2" borderId="21" xfId="0" applyFont="1" applyFill="1" applyBorder="1" applyAlignment="1">
      <alignment horizontal="right" vertical="center" wrapText="1"/>
    </xf>
    <xf numFmtId="0" fontId="0" fillId="10" borderId="2" xfId="0" applyFont="1" applyFill="1" applyBorder="1" applyAlignment="1">
      <alignment horizontal="center" vertical="top" wrapText="1"/>
    </xf>
    <xf numFmtId="0" fontId="11" fillId="2" borderId="23"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0" fillId="2" borderId="42" xfId="0" applyFont="1" applyFill="1" applyBorder="1" applyAlignment="1">
      <alignment horizontal="left" vertical="top"/>
    </xf>
    <xf numFmtId="0" fontId="0" fillId="2" borderId="41" xfId="0" applyFont="1" applyFill="1" applyBorder="1" applyAlignment="1">
      <alignment horizontal="left" vertical="top"/>
    </xf>
    <xf numFmtId="0" fontId="20" fillId="8" borderId="24" xfId="2" applyFont="1" applyFill="1" applyBorder="1" applyAlignment="1">
      <alignment vertical="center"/>
    </xf>
    <xf numFmtId="0" fontId="20" fillId="8" borderId="24" xfId="2" applyFont="1" applyFill="1" applyBorder="1" applyAlignment="1">
      <alignment horizontal="center" vertical="center"/>
    </xf>
    <xf numFmtId="0" fontId="20" fillId="12" borderId="24" xfId="2" applyFont="1" applyFill="1" applyBorder="1" applyAlignment="1">
      <alignment vertical="center" wrapText="1"/>
    </xf>
    <xf numFmtId="0" fontId="0" fillId="2" borderId="0" xfId="0" applyFont="1" applyFill="1" applyAlignment="1">
      <alignment horizontal="right"/>
    </xf>
    <xf numFmtId="0" fontId="0" fillId="2" borderId="0" xfId="0" applyFill="1" applyBorder="1" applyAlignment="1">
      <alignment vertical="top" wrapText="1"/>
    </xf>
    <xf numFmtId="0" fontId="55" fillId="2" borderId="6" xfId="0" applyFont="1" applyFill="1" applyBorder="1"/>
    <xf numFmtId="0" fontId="55" fillId="2" borderId="41" xfId="0" applyFont="1" applyFill="1" applyBorder="1" applyAlignment="1">
      <alignment vertical="top" wrapText="1"/>
    </xf>
    <xf numFmtId="0" fontId="55" fillId="2" borderId="45" xfId="0" applyFont="1" applyFill="1" applyBorder="1" applyAlignment="1">
      <alignment vertical="top" wrapText="1"/>
    </xf>
    <xf numFmtId="0" fontId="55" fillId="2" borderId="42" xfId="0" applyFont="1" applyFill="1" applyBorder="1" applyAlignment="1">
      <alignment vertical="top" wrapText="1"/>
    </xf>
    <xf numFmtId="0" fontId="55" fillId="2" borderId="42" xfId="0" applyFont="1" applyFill="1" applyBorder="1" applyAlignment="1">
      <alignment horizontal="right" vertical="center" wrapText="1"/>
    </xf>
    <xf numFmtId="9" fontId="55" fillId="2" borderId="42" xfId="1" applyFont="1" applyFill="1" applyBorder="1" applyAlignment="1">
      <alignment horizontal="right" vertical="center" wrapText="1"/>
    </xf>
    <xf numFmtId="0" fontId="19" fillId="2" borderId="6" xfId="2" applyFill="1" applyBorder="1"/>
    <xf numFmtId="0" fontId="4" fillId="2" borderId="0" xfId="0" applyFont="1" applyFill="1" applyAlignment="1">
      <alignment horizontal="left" vertical="top"/>
    </xf>
    <xf numFmtId="0" fontId="0" fillId="2" borderId="0" xfId="0" quotePrefix="1" applyFont="1" applyFill="1" applyAlignment="1">
      <alignment horizontal="left" vertical="top" wrapText="1"/>
    </xf>
    <xf numFmtId="0" fontId="0" fillId="2" borderId="0" xfId="0" applyFill="1" applyAlignment="1">
      <alignment horizontal="left" vertical="top" wrapText="1"/>
    </xf>
    <xf numFmtId="0" fontId="0" fillId="2" borderId="0" xfId="0" applyFill="1" applyBorder="1" applyAlignment="1">
      <alignment horizontal="left"/>
    </xf>
    <xf numFmtId="0" fontId="4" fillId="2" borderId="0" xfId="0" applyFont="1" applyFill="1" applyAlignment="1">
      <alignment horizontal="left" vertical="top"/>
    </xf>
    <xf numFmtId="0" fontId="2" fillId="2" borderId="0" xfId="0" applyFont="1" applyFill="1" applyAlignment="1">
      <alignment horizontal="left" vertical="top"/>
    </xf>
    <xf numFmtId="0" fontId="0" fillId="2" borderId="0" xfId="0" applyFont="1" applyFill="1" applyAlignment="1">
      <alignment horizontal="left" vertical="top" wrapText="1"/>
    </xf>
    <xf numFmtId="0" fontId="0" fillId="2" borderId="0" xfId="0" applyFill="1" applyAlignment="1">
      <alignment horizontal="left" wrapText="1"/>
    </xf>
    <xf numFmtId="0" fontId="0" fillId="0" borderId="0" xfId="0" applyFont="1" applyFill="1" applyAlignment="1">
      <alignment horizontal="left" vertical="top" wrapText="1"/>
    </xf>
    <xf numFmtId="0" fontId="0" fillId="2" borderId="0" xfId="0" applyFont="1" applyFill="1" applyAlignment="1">
      <alignment horizontal="left" wrapText="1"/>
    </xf>
    <xf numFmtId="0" fontId="0" fillId="2" borderId="0" xfId="0" applyFont="1" applyFill="1" applyAlignment="1">
      <alignment horizontal="left" vertical="top"/>
    </xf>
    <xf numFmtId="0" fontId="0" fillId="2" borderId="0" xfId="0" applyFill="1" applyBorder="1" applyAlignment="1">
      <alignment horizontal="center"/>
    </xf>
    <xf numFmtId="0" fontId="19" fillId="2" borderId="0" xfId="2" applyFill="1" applyAlignment="1">
      <alignment horizontal="left"/>
    </xf>
    <xf numFmtId="0" fontId="20" fillId="2" borderId="0" xfId="2" applyFont="1" applyFill="1" applyAlignment="1">
      <alignment horizontal="center" vertical="center" wrapText="1"/>
    </xf>
    <xf numFmtId="0" fontId="0" fillId="2" borderId="0" xfId="0" applyFill="1" applyAlignment="1">
      <alignment horizontal="left" vertical="top"/>
    </xf>
    <xf numFmtId="0" fontId="0" fillId="2" borderId="0" xfId="0" quotePrefix="1" applyFill="1" applyAlignment="1">
      <alignment horizontal="left" vertical="top"/>
    </xf>
    <xf numFmtId="0" fontId="0" fillId="2" borderId="0" xfId="0" quotePrefix="1" applyFill="1" applyAlignment="1">
      <alignment horizontal="left" vertical="top" wrapText="1"/>
    </xf>
    <xf numFmtId="0" fontId="0" fillId="2" borderId="0" xfId="0" quotePrefix="1" applyFont="1" applyFill="1" applyAlignment="1">
      <alignment horizontal="left" vertical="top"/>
    </xf>
    <xf numFmtId="0" fontId="2" fillId="2" borderId="0" xfId="0" applyFont="1" applyFill="1" applyBorder="1" applyAlignment="1">
      <alignment horizontal="left" vertical="top" wrapText="1"/>
    </xf>
    <xf numFmtId="0" fontId="2" fillId="2" borderId="0" xfId="0" applyFont="1" applyFill="1" applyBorder="1" applyAlignment="1">
      <alignment horizontal="left" vertical="top"/>
    </xf>
    <xf numFmtId="0" fontId="19" fillId="2" borderId="0" xfId="2" applyFill="1" applyBorder="1" applyAlignment="1">
      <alignment horizontal="left" vertical="top" wrapText="1"/>
    </xf>
    <xf numFmtId="0" fontId="0" fillId="18" borderId="22" xfId="0" applyFont="1" applyFill="1" applyBorder="1" applyAlignment="1">
      <alignment vertical="top" wrapText="1"/>
    </xf>
    <xf numFmtId="0" fontId="0" fillId="18" borderId="23" xfId="0" applyFont="1" applyFill="1" applyBorder="1" applyAlignment="1">
      <alignment horizontal="center" vertical="top" wrapText="1"/>
    </xf>
    <xf numFmtId="0" fontId="2" fillId="2" borderId="0" xfId="0" applyFont="1" applyFill="1" applyBorder="1" applyAlignment="1">
      <alignment horizontal="right" vertical="top" wrapText="1"/>
    </xf>
    <xf numFmtId="0" fontId="20" fillId="2" borderId="0" xfId="2" applyFont="1" applyFill="1" applyAlignment="1">
      <alignment horizontal="left" wrapText="1"/>
    </xf>
    <xf numFmtId="0" fontId="20" fillId="2" borderId="0" xfId="2" applyFont="1" applyFill="1" applyAlignment="1">
      <alignment horizontal="center" wrapText="1"/>
    </xf>
    <xf numFmtId="0" fontId="40" fillId="0" borderId="0" xfId="0" applyFont="1" applyBorder="1" applyAlignment="1">
      <alignment vertical="top" wrapText="1"/>
    </xf>
    <xf numFmtId="0" fontId="1" fillId="0" borderId="0" xfId="0" applyFont="1" applyBorder="1" applyAlignment="1">
      <alignment vertical="top" wrapText="1"/>
    </xf>
    <xf numFmtId="0" fontId="45" fillId="0" borderId="0" xfId="0" applyFont="1" applyBorder="1" applyAlignment="1">
      <alignment vertical="top" wrapText="1"/>
    </xf>
    <xf numFmtId="0" fontId="46" fillId="0" borderId="0" xfId="0" applyFont="1" applyBorder="1" applyAlignment="1">
      <alignment vertical="top" wrapText="1"/>
    </xf>
    <xf numFmtId="0" fontId="0" fillId="0" borderId="0" xfId="0" applyBorder="1" applyAlignment="1">
      <alignment vertical="top" wrapText="1"/>
    </xf>
    <xf numFmtId="0" fontId="48" fillId="0" borderId="0" xfId="0" applyFont="1" applyBorder="1" applyAlignment="1">
      <alignment vertical="top" wrapText="1"/>
    </xf>
    <xf numFmtId="0" fontId="47" fillId="0" borderId="0" xfId="0" applyFont="1" applyBorder="1" applyAlignment="1">
      <alignment vertical="top" wrapText="1"/>
    </xf>
    <xf numFmtId="0" fontId="40" fillId="0" borderId="0" xfId="0" quotePrefix="1" applyFont="1" applyBorder="1" applyAlignment="1">
      <alignment vertical="top" wrapText="1"/>
    </xf>
    <xf numFmtId="0" fontId="49" fillId="0" borderId="0" xfId="0" applyFont="1" applyBorder="1" applyAlignment="1">
      <alignment vertical="top" wrapText="1"/>
    </xf>
    <xf numFmtId="0" fontId="50" fillId="0" borderId="0" xfId="0" applyFont="1" applyBorder="1" applyAlignment="1">
      <alignment vertical="top" wrapText="1"/>
    </xf>
    <xf numFmtId="0" fontId="40" fillId="2" borderId="3" xfId="0" applyFont="1" applyFill="1" applyBorder="1" applyAlignment="1">
      <alignment vertical="top" wrapText="1"/>
    </xf>
    <xf numFmtId="0" fontId="19" fillId="2" borderId="3" xfId="2" applyFill="1" applyBorder="1" applyAlignment="1">
      <alignment horizontal="right" vertical="top" wrapText="1"/>
    </xf>
    <xf numFmtId="0" fontId="40" fillId="9" borderId="3" xfId="0" applyFont="1" applyFill="1" applyBorder="1" applyAlignment="1">
      <alignment vertical="top" wrapText="1"/>
    </xf>
    <xf numFmtId="0" fontId="0" fillId="9" borderId="3" xfId="0" applyFill="1" applyBorder="1" applyAlignment="1">
      <alignment vertical="top" wrapText="1"/>
    </xf>
    <xf numFmtId="0" fontId="39" fillId="0" borderId="21" xfId="0" applyFont="1" applyBorder="1" applyAlignment="1">
      <alignment vertical="top" wrapText="1"/>
    </xf>
    <xf numFmtId="0" fontId="40" fillId="0" borderId="54" xfId="0" applyFont="1" applyBorder="1" applyAlignment="1">
      <alignment vertical="top" wrapText="1"/>
    </xf>
    <xf numFmtId="0" fontId="1" fillId="0" borderId="54" xfId="0" applyFont="1" applyBorder="1" applyAlignment="1">
      <alignment vertical="top" wrapText="1"/>
    </xf>
    <xf numFmtId="0" fontId="1" fillId="0" borderId="55" xfId="0" applyFont="1" applyBorder="1" applyAlignment="1">
      <alignment vertical="top" wrapText="1"/>
    </xf>
    <xf numFmtId="0" fontId="4" fillId="2" borderId="0" xfId="0" applyFont="1" applyFill="1" applyAlignment="1">
      <alignment horizontal="left" vertical="top"/>
    </xf>
    <xf numFmtId="0" fontId="32" fillId="2" borderId="0" xfId="0" applyFont="1" applyFill="1" applyAlignment="1">
      <alignment horizontal="left" vertical="top"/>
    </xf>
    <xf numFmtId="0" fontId="0" fillId="2" borderId="0" xfId="0" applyFill="1" applyAlignment="1">
      <alignment horizontal="left" vertical="top"/>
    </xf>
    <xf numFmtId="0" fontId="20" fillId="2" borderId="0" xfId="2" applyFont="1" applyFill="1" applyAlignment="1">
      <alignment horizontal="center" vertical="center" wrapText="1"/>
    </xf>
    <xf numFmtId="0" fontId="40" fillId="0" borderId="3" xfId="0" applyFont="1" applyFill="1" applyBorder="1" applyAlignment="1">
      <alignment vertical="top" wrapText="1"/>
    </xf>
    <xf numFmtId="0" fontId="39" fillId="0" borderId="4" xfId="0" applyFont="1" applyBorder="1" applyAlignment="1">
      <alignment vertical="top" wrapText="1"/>
    </xf>
    <xf numFmtId="0" fontId="32" fillId="2" borderId="0" xfId="0" applyFont="1" applyFill="1" applyAlignment="1">
      <alignment horizontal="left" vertical="top"/>
    </xf>
    <xf numFmtId="0" fontId="4" fillId="0" borderId="3" xfId="0" applyFont="1" applyBorder="1" applyAlignment="1">
      <alignment vertical="top" wrapText="1"/>
    </xf>
    <xf numFmtId="0" fontId="4" fillId="0" borderId="0" xfId="0" applyFont="1" applyBorder="1" applyAlignment="1">
      <alignment vertical="top" wrapText="1"/>
    </xf>
    <xf numFmtId="0" fontId="54" fillId="0" borderId="0" xfId="0" applyFont="1" applyAlignment="1">
      <alignment vertical="center" wrapText="1"/>
    </xf>
    <xf numFmtId="0" fontId="59" fillId="0" borderId="6" xfId="0" applyFont="1" applyFill="1" applyBorder="1" applyAlignment="1">
      <alignment vertical="center" wrapText="1"/>
    </xf>
    <xf numFmtId="0" fontId="59" fillId="0" borderId="6" xfId="0" applyFont="1" applyFill="1" applyBorder="1" applyAlignment="1">
      <alignment horizontal="left" vertical="center" wrapText="1"/>
    </xf>
    <xf numFmtId="0" fontId="59" fillId="0" borderId="6" xfId="0" applyFont="1" applyFill="1" applyBorder="1" applyAlignment="1">
      <alignment vertical="center"/>
    </xf>
    <xf numFmtId="0" fontId="57" fillId="0" borderId="6" xfId="0" applyFont="1" applyFill="1" applyBorder="1" applyAlignment="1">
      <alignment horizontal="center" vertical="top" wrapText="1"/>
    </xf>
    <xf numFmtId="0" fontId="0" fillId="0" borderId="6" xfId="0" applyFill="1" applyBorder="1" applyAlignment="1">
      <alignment horizontal="center"/>
    </xf>
    <xf numFmtId="0" fontId="57" fillId="9" borderId="6" xfId="0" applyFont="1" applyFill="1" applyBorder="1" applyAlignment="1">
      <alignment horizontal="center" vertical="top" wrapText="1"/>
    </xf>
    <xf numFmtId="0" fontId="0" fillId="9" borderId="6" xfId="0" applyFill="1" applyBorder="1" applyAlignment="1">
      <alignment horizontal="center"/>
    </xf>
    <xf numFmtId="0" fontId="0" fillId="2" borderId="0" xfId="0" applyFill="1" applyAlignment="1">
      <alignment horizontal="left" vertical="top" wrapText="1"/>
    </xf>
    <xf numFmtId="0" fontId="0" fillId="2" borderId="0" xfId="0" applyFill="1" applyBorder="1" applyAlignment="1">
      <alignment horizontal="left" vertical="top" wrapText="1"/>
    </xf>
    <xf numFmtId="0" fontId="0" fillId="2" borderId="0" xfId="0" applyFont="1" applyFill="1" applyBorder="1" applyAlignment="1">
      <alignment horizontal="left" vertical="top" wrapText="1"/>
    </xf>
    <xf numFmtId="0" fontId="57" fillId="0" borderId="6" xfId="0" applyFont="1" applyFill="1" applyBorder="1" applyAlignment="1">
      <alignment vertical="top" wrapText="1"/>
    </xf>
    <xf numFmtId="0" fontId="62" fillId="2" borderId="0" xfId="0" applyFont="1" applyFill="1"/>
    <xf numFmtId="0" fontId="55" fillId="2" borderId="0" xfId="0" applyFont="1" applyFill="1" applyBorder="1" applyAlignment="1">
      <alignment vertical="top" wrapText="1"/>
    </xf>
    <xf numFmtId="0" fontId="0" fillId="2" borderId="0" xfId="0" applyFill="1" applyBorder="1" applyAlignment="1">
      <alignment horizontal="left" vertical="center" wrapText="1"/>
    </xf>
    <xf numFmtId="0" fontId="0" fillId="7" borderId="6" xfId="0" applyFill="1" applyBorder="1" applyAlignment="1">
      <alignment vertical="top" wrapText="1"/>
    </xf>
    <xf numFmtId="0" fontId="0" fillId="9" borderId="7" xfId="0" applyFill="1" applyBorder="1" applyAlignment="1">
      <alignment horizontal="center" wrapText="1"/>
    </xf>
    <xf numFmtId="0" fontId="0" fillId="2" borderId="41" xfId="0" applyFill="1" applyBorder="1" applyAlignment="1">
      <alignment wrapText="1"/>
    </xf>
    <xf numFmtId="0" fontId="0" fillId="2" borderId="5" xfId="0" applyFill="1" applyBorder="1" applyAlignment="1">
      <alignment wrapText="1"/>
    </xf>
    <xf numFmtId="0" fontId="0" fillId="2" borderId="42" xfId="0" applyFill="1" applyBorder="1" applyAlignment="1">
      <alignment wrapText="1"/>
    </xf>
    <xf numFmtId="0" fontId="55" fillId="2" borderId="44" xfId="0" applyFont="1" applyFill="1" applyBorder="1" applyAlignment="1">
      <alignment vertical="top" wrapText="1"/>
    </xf>
    <xf numFmtId="0" fontId="0" fillId="2" borderId="44" xfId="0" applyFill="1" applyBorder="1" applyAlignment="1">
      <alignment wrapText="1"/>
    </xf>
    <xf numFmtId="0" fontId="55" fillId="2" borderId="41" xfId="0" applyFont="1" applyFill="1" applyBorder="1" applyAlignment="1">
      <alignment horizontal="right" vertical="top" wrapText="1"/>
    </xf>
    <xf numFmtId="9" fontId="55" fillId="2" borderId="41" xfId="1" applyFont="1" applyFill="1" applyBorder="1" applyAlignment="1">
      <alignment horizontal="right" vertical="top" wrapText="1"/>
    </xf>
    <xf numFmtId="0" fontId="55" fillId="2" borderId="42" xfId="0" applyFont="1" applyFill="1" applyBorder="1" applyAlignment="1">
      <alignment horizontal="right" vertical="top" wrapText="1"/>
    </xf>
    <xf numFmtId="9" fontId="55" fillId="2" borderId="42" xfId="1" applyFont="1" applyFill="1" applyBorder="1" applyAlignment="1">
      <alignment horizontal="right" vertical="top" wrapText="1"/>
    </xf>
    <xf numFmtId="0" fontId="0" fillId="2" borderId="43" xfId="0" applyFill="1" applyBorder="1" applyAlignment="1">
      <alignment wrapText="1"/>
    </xf>
    <xf numFmtId="0" fontId="20" fillId="8" borderId="24" xfId="2" applyFont="1" applyFill="1" applyBorder="1" applyAlignment="1">
      <alignment horizontal="center" wrapText="1"/>
    </xf>
    <xf numFmtId="0" fontId="20" fillId="2" borderId="0" xfId="2" applyFont="1" applyFill="1" applyAlignment="1">
      <alignment wrapText="1"/>
    </xf>
    <xf numFmtId="0" fontId="17" fillId="2" borderId="0" xfId="0" applyFont="1" applyFill="1" applyAlignment="1">
      <alignment wrapText="1"/>
    </xf>
    <xf numFmtId="0" fontId="17" fillId="9" borderId="0" xfId="0" applyFont="1" applyFill="1" applyAlignment="1">
      <alignment wrapText="1"/>
    </xf>
    <xf numFmtId="0" fontId="0" fillId="9" borderId="0" xfId="0" applyFont="1" applyFill="1" applyAlignment="1">
      <alignment vertical="top"/>
    </xf>
    <xf numFmtId="0" fontId="61" fillId="0" borderId="6" xfId="0" applyFont="1" applyFill="1" applyBorder="1" applyAlignment="1">
      <alignment vertical="top"/>
    </xf>
    <xf numFmtId="0" fontId="0" fillId="2" borderId="0" xfId="0" applyFill="1" applyAlignment="1">
      <alignment horizontal="left" wrapText="1"/>
    </xf>
    <xf numFmtId="0" fontId="0" fillId="2" borderId="0" xfId="0" applyFill="1" applyAlignment="1">
      <alignment horizontal="left"/>
    </xf>
    <xf numFmtId="0" fontId="13" fillId="2" borderId="0" xfId="0" applyFont="1" applyFill="1" applyAlignment="1">
      <alignment wrapText="1"/>
    </xf>
    <xf numFmtId="0" fontId="4" fillId="2" borderId="0" xfId="2" applyFont="1" applyFill="1" applyAlignment="1">
      <alignment wrapText="1"/>
    </xf>
    <xf numFmtId="0" fontId="0" fillId="2" borderId="0" xfId="0" applyFill="1" applyAlignment="1">
      <alignment horizontal="left" vertical="top"/>
    </xf>
    <xf numFmtId="0" fontId="13" fillId="2" borderId="0" xfId="0" applyFont="1" applyFill="1" applyAlignment="1">
      <alignment vertical="center"/>
    </xf>
    <xf numFmtId="0" fontId="2" fillId="2" borderId="0" xfId="0" applyFont="1" applyFill="1" applyAlignment="1">
      <alignment vertical="center"/>
    </xf>
    <xf numFmtId="0" fontId="0" fillId="2" borderId="0" xfId="0" applyFont="1" applyFill="1" applyAlignment="1">
      <alignment vertical="center"/>
    </xf>
    <xf numFmtId="0" fontId="0" fillId="2" borderId="6" xfId="0" applyFont="1" applyFill="1" applyBorder="1"/>
    <xf numFmtId="0" fontId="0" fillId="2" borderId="0" xfId="0" applyFont="1" applyFill="1" applyBorder="1"/>
    <xf numFmtId="0" fontId="0" fillId="2" borderId="0" xfId="0" applyFont="1" applyFill="1" applyAlignment="1">
      <alignment horizontal="left" vertical="center" indent="1"/>
    </xf>
    <xf numFmtId="0" fontId="0" fillId="2" borderId="0" xfId="0" applyFont="1" applyFill="1" applyAlignment="1">
      <alignment horizontal="left" vertical="center" indent="2"/>
    </xf>
    <xf numFmtId="0" fontId="31" fillId="2" borderId="0" xfId="2" applyFont="1" applyFill="1" applyAlignment="1"/>
    <xf numFmtId="0" fontId="13" fillId="2" borderId="0" xfId="0" applyFont="1" applyFill="1" applyAlignment="1">
      <alignment horizontal="left" vertical="center"/>
    </xf>
    <xf numFmtId="0" fontId="0" fillId="2" borderId="0" xfId="0" applyFont="1" applyFill="1" applyAlignment="1">
      <alignment horizontal="left" vertical="center"/>
    </xf>
    <xf numFmtId="0" fontId="2" fillId="2" borderId="0" xfId="0" applyFont="1" applyFill="1" applyAlignment="1">
      <alignment horizontal="left" vertical="center"/>
    </xf>
    <xf numFmtId="0" fontId="0" fillId="2" borderId="0" xfId="0" applyFont="1" applyFill="1" applyBorder="1" applyAlignment="1">
      <alignment horizontal="left" vertical="center"/>
    </xf>
    <xf numFmtId="0" fontId="19" fillId="0" borderId="6" xfId="2" applyFill="1" applyBorder="1" applyAlignment="1">
      <alignment horizontal="left" vertical="top" wrapText="1"/>
    </xf>
    <xf numFmtId="0" fontId="64" fillId="2" borderId="0" xfId="0" applyFont="1" applyFill="1" applyAlignment="1">
      <alignment vertical="center"/>
    </xf>
    <xf numFmtId="0" fontId="19" fillId="2" borderId="0" xfId="2" applyFill="1" applyAlignment="1">
      <alignment vertical="center"/>
    </xf>
    <xf numFmtId="0" fontId="0" fillId="2" borderId="0" xfId="0" applyFill="1" applyAlignment="1">
      <alignment vertical="center"/>
    </xf>
    <xf numFmtId="0" fontId="29" fillId="2" borderId="20" xfId="0" applyFont="1" applyFill="1" applyBorder="1" applyAlignment="1">
      <alignment horizontal="center" vertical="center" wrapText="1"/>
    </xf>
    <xf numFmtId="0" fontId="0" fillId="2" borderId="6" xfId="0" applyFill="1" applyBorder="1" applyAlignment="1">
      <alignment horizontal="center" vertical="center"/>
    </xf>
    <xf numFmtId="0" fontId="0" fillId="2" borderId="0" xfId="0" applyFill="1" applyAlignment="1">
      <alignment horizontal="right" wrapText="1"/>
    </xf>
    <xf numFmtId="0" fontId="2" fillId="2" borderId="12" xfId="0" applyFont="1" applyFill="1" applyBorder="1" applyAlignment="1">
      <alignment horizontal="center" vertical="center" wrapText="1"/>
    </xf>
    <xf numFmtId="0" fontId="0" fillId="2" borderId="9" xfId="0" applyFill="1" applyBorder="1" applyAlignment="1">
      <alignment wrapText="1"/>
    </xf>
    <xf numFmtId="0" fontId="0" fillId="2" borderId="3" xfId="0" applyFill="1" applyBorder="1" applyAlignment="1">
      <alignment horizontal="left" wrapText="1"/>
    </xf>
    <xf numFmtId="0" fontId="0" fillId="2" borderId="3" xfId="0" applyFill="1" applyBorder="1" applyAlignment="1">
      <alignment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vertical="top"/>
    </xf>
    <xf numFmtId="0" fontId="1" fillId="2" borderId="3" xfId="0" applyFont="1" applyFill="1" applyBorder="1"/>
    <xf numFmtId="0" fontId="2" fillId="2" borderId="10" xfId="0" applyFont="1" applyFill="1" applyBorder="1" applyAlignment="1">
      <alignment wrapText="1"/>
    </xf>
    <xf numFmtId="0" fontId="0" fillId="2" borderId="10" xfId="0" applyFill="1" applyBorder="1" applyAlignment="1">
      <alignment wrapText="1"/>
    </xf>
    <xf numFmtId="0" fontId="0" fillId="2" borderId="11" xfId="0" applyFill="1" applyBorder="1" applyAlignment="1">
      <alignment vertical="top" wrapText="1"/>
    </xf>
    <xf numFmtId="0" fontId="66" fillId="0" borderId="1" xfId="0" applyFont="1" applyBorder="1"/>
    <xf numFmtId="0" fontId="0" fillId="2" borderId="8" xfId="0" applyFill="1" applyBorder="1" applyAlignment="1">
      <alignment wrapText="1"/>
    </xf>
    <xf numFmtId="0" fontId="0" fillId="2" borderId="1" xfId="0" applyFill="1" applyBorder="1" applyAlignment="1">
      <alignment vertical="top" wrapText="1"/>
    </xf>
    <xf numFmtId="0" fontId="13" fillId="2" borderId="0" xfId="0" applyFont="1" applyFill="1" applyBorder="1"/>
    <xf numFmtId="0" fontId="0" fillId="2" borderId="0" xfId="0" quotePrefix="1" applyFill="1" applyBorder="1" applyAlignment="1">
      <alignment wrapText="1"/>
    </xf>
    <xf numFmtId="0" fontId="13" fillId="2" borderId="0" xfId="0" applyFont="1" applyFill="1" applyBorder="1" applyAlignment="1">
      <alignment horizontal="left"/>
    </xf>
    <xf numFmtId="0" fontId="0" fillId="2" borderId="0" xfId="0" quotePrefix="1" applyFill="1" applyAlignment="1">
      <alignment horizontal="right"/>
    </xf>
    <xf numFmtId="0" fontId="0" fillId="2" borderId="0" xfId="0" quotePrefix="1" applyFill="1" applyAlignment="1">
      <alignment horizontal="right" wrapText="1"/>
    </xf>
    <xf numFmtId="0" fontId="2" fillId="2" borderId="0" xfId="0" applyFont="1" applyFill="1" applyAlignment="1">
      <alignment horizontal="right"/>
    </xf>
    <xf numFmtId="0" fontId="0" fillId="2" borderId="6" xfId="0" applyFill="1" applyBorder="1" applyAlignment="1">
      <alignment horizontal="right"/>
    </xf>
    <xf numFmtId="0" fontId="0" fillId="9" borderId="0" xfId="0" applyFill="1" applyAlignment="1">
      <alignment horizontal="right"/>
    </xf>
    <xf numFmtId="0" fontId="4" fillId="2" borderId="0" xfId="0" applyFont="1" applyFill="1" applyAlignment="1">
      <alignment vertical="center"/>
    </xf>
    <xf numFmtId="0" fontId="29" fillId="2" borderId="25" xfId="0" applyFont="1" applyFill="1" applyBorder="1" applyAlignment="1">
      <alignment vertical="center" wrapText="1"/>
    </xf>
    <xf numFmtId="0" fontId="29" fillId="2" borderId="56" xfId="0" applyFont="1" applyFill="1" applyBorder="1" applyAlignment="1">
      <alignment vertical="center" wrapText="1"/>
    </xf>
    <xf numFmtId="0" fontId="0" fillId="2" borderId="0" xfId="0" applyFill="1" applyAlignment="1">
      <alignment horizontal="right" vertical="center"/>
    </xf>
    <xf numFmtId="0" fontId="0" fillId="2" borderId="0" xfId="0" applyFont="1" applyFill="1" applyBorder="1" applyAlignment="1">
      <alignment horizontal="left" vertical="center"/>
    </xf>
    <xf numFmtId="0" fontId="63" fillId="2" borderId="0" xfId="0" applyFont="1" applyFill="1" applyAlignment="1">
      <alignment vertical="center"/>
    </xf>
    <xf numFmtId="0" fontId="19" fillId="0" borderId="0" xfId="2"/>
    <xf numFmtId="0" fontId="19" fillId="0" borderId="0" xfId="2" applyFill="1"/>
    <xf numFmtId="0" fontId="13" fillId="2" borderId="0" xfId="0" applyFont="1" applyFill="1" applyAlignment="1">
      <alignment horizontal="left" vertical="center" indent="1"/>
    </xf>
    <xf numFmtId="0" fontId="0" fillId="4" borderId="6" xfId="0" applyFont="1" applyFill="1" applyBorder="1"/>
    <xf numFmtId="0" fontId="0" fillId="19" borderId="6" xfId="0" applyFont="1" applyFill="1" applyBorder="1"/>
    <xf numFmtId="0" fontId="0" fillId="20" borderId="6" xfId="0" applyFill="1" applyBorder="1"/>
    <xf numFmtId="0" fontId="0" fillId="2" borderId="0" xfId="0" applyFont="1" applyFill="1" applyAlignment="1">
      <alignment vertical="center" wrapText="1"/>
    </xf>
    <xf numFmtId="0" fontId="0" fillId="2" borderId="3" xfId="0" applyFont="1" applyFill="1" applyBorder="1" applyAlignment="1">
      <alignment vertical="center" wrapText="1"/>
    </xf>
    <xf numFmtId="0" fontId="0" fillId="20" borderId="6" xfId="0" applyFont="1" applyFill="1" applyBorder="1"/>
    <xf numFmtId="0" fontId="0" fillId="19" borderId="6" xfId="0" applyFill="1" applyBorder="1"/>
    <xf numFmtId="0" fontId="0" fillId="2" borderId="0" xfId="0" applyFont="1" applyFill="1" applyAlignment="1">
      <alignment horizontal="left" vertical="center"/>
    </xf>
    <xf numFmtId="0" fontId="2" fillId="2" borderId="0" xfId="0" applyFont="1" applyFill="1" applyAlignment="1">
      <alignment horizontal="left" vertical="center"/>
    </xf>
    <xf numFmtId="0" fontId="0" fillId="2" borderId="0" xfId="0" applyFont="1" applyFill="1" applyBorder="1" applyAlignment="1">
      <alignment horizontal="left" vertical="center"/>
    </xf>
    <xf numFmtId="0" fontId="31" fillId="2" borderId="0" xfId="2" applyFont="1" applyFill="1"/>
    <xf numFmtId="0" fontId="0" fillId="2" borderId="0" xfId="0" applyFont="1" applyFill="1" applyAlignment="1">
      <alignment horizontal="left" vertical="center"/>
    </xf>
    <xf numFmtId="0" fontId="0" fillId="2" borderId="0" xfId="0" applyFont="1" applyFill="1" applyBorder="1" applyAlignment="1">
      <alignment horizontal="left" vertical="center"/>
    </xf>
    <xf numFmtId="0" fontId="0" fillId="2" borderId="0" xfId="0" applyFill="1" applyBorder="1" applyAlignment="1">
      <alignment horizontal="left"/>
    </xf>
    <xf numFmtId="0" fontId="0" fillId="2" borderId="0" xfId="0" applyFill="1" applyAlignment="1">
      <alignment horizontal="left" wrapText="1"/>
    </xf>
    <xf numFmtId="0" fontId="15" fillId="2" borderId="0" xfId="0" applyFont="1" applyFill="1" applyAlignment="1">
      <alignment horizontal="left"/>
    </xf>
    <xf numFmtId="0" fontId="10" fillId="2" borderId="0" xfId="0" applyFont="1" applyFill="1" applyAlignment="1">
      <alignment horizontal="left" vertical="top" wrapText="1"/>
    </xf>
    <xf numFmtId="0" fontId="0" fillId="2" borderId="0" xfId="0" applyFill="1" applyBorder="1" applyAlignment="1">
      <alignment horizontal="left" wrapText="1"/>
    </xf>
    <xf numFmtId="9" fontId="29" fillId="2" borderId="25" xfId="0" applyNumberFormat="1" applyFont="1" applyFill="1" applyBorder="1" applyAlignment="1">
      <alignment horizontal="center" vertical="center" wrapText="1"/>
    </xf>
    <xf numFmtId="0" fontId="0" fillId="9" borderId="6" xfId="0" applyFill="1" applyBorder="1" applyAlignment="1">
      <alignment horizontal="center" vertical="center"/>
    </xf>
    <xf numFmtId="0" fontId="4"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Border="1" applyAlignment="1">
      <alignment horizontal="left"/>
    </xf>
    <xf numFmtId="0" fontId="4" fillId="2" borderId="0" xfId="0" applyFont="1" applyFill="1" applyAlignment="1">
      <alignment horizontal="left" vertical="top"/>
    </xf>
    <xf numFmtId="0" fontId="4" fillId="2" borderId="0" xfId="0" applyFont="1" applyFill="1" applyAlignment="1">
      <alignment horizontal="left" wrapText="1"/>
    </xf>
    <xf numFmtId="0" fontId="4" fillId="2" borderId="0" xfId="0" applyFont="1" applyFill="1" applyAlignment="1">
      <alignment horizontal="left"/>
    </xf>
    <xf numFmtId="0" fontId="25" fillId="2" borderId="0" xfId="0" applyFont="1" applyFill="1" applyAlignment="1">
      <alignment horizontal="left" vertical="top" wrapText="1"/>
    </xf>
    <xf numFmtId="0" fontId="2" fillId="18" borderId="21" xfId="0" applyFont="1" applyFill="1" applyBorder="1" applyAlignment="1">
      <alignment horizontal="right" vertical="top" wrapText="1"/>
    </xf>
    <xf numFmtId="0" fontId="2" fillId="18" borderId="23" xfId="0" applyFont="1" applyFill="1" applyBorder="1" applyAlignment="1">
      <alignment horizontal="right" vertical="top" wrapText="1"/>
    </xf>
    <xf numFmtId="0" fontId="2" fillId="2" borderId="0" xfId="0" applyFont="1" applyFill="1" applyAlignment="1">
      <alignment horizontal="left" vertical="top" wrapText="1"/>
    </xf>
    <xf numFmtId="0" fontId="0" fillId="2" borderId="0" xfId="0" applyFont="1" applyFill="1" applyAlignment="1">
      <alignment horizontal="left"/>
    </xf>
    <xf numFmtId="0" fontId="0" fillId="2" borderId="0" xfId="0" applyFill="1" applyAlignment="1">
      <alignment horizontal="left" wrapText="1"/>
    </xf>
    <xf numFmtId="0" fontId="0" fillId="2" borderId="0" xfId="0" applyFill="1" applyBorder="1" applyAlignment="1">
      <alignment horizontal="center"/>
    </xf>
    <xf numFmtId="0" fontId="0" fillId="2" borderId="0" xfId="0" applyFill="1" applyAlignment="1">
      <alignment horizontal="left"/>
    </xf>
    <xf numFmtId="0" fontId="0" fillId="2" borderId="0" xfId="0" applyFill="1" applyBorder="1" applyAlignment="1">
      <alignment horizontal="left" vertical="top" wrapText="1"/>
    </xf>
    <xf numFmtId="0" fontId="0" fillId="2" borderId="0" xfId="0" applyFont="1" applyFill="1" applyBorder="1" applyAlignment="1">
      <alignment horizontal="left" vertical="top" wrapText="1"/>
    </xf>
    <xf numFmtId="0" fontId="2" fillId="2" borderId="0" xfId="0" applyFont="1" applyFill="1" applyBorder="1" applyAlignment="1">
      <alignment horizontal="left" vertical="top" wrapText="1"/>
    </xf>
    <xf numFmtId="0" fontId="1" fillId="2" borderId="0" xfId="0" applyFont="1" applyFill="1" applyAlignment="1">
      <alignment horizontal="left"/>
    </xf>
    <xf numFmtId="0" fontId="1" fillId="2" borderId="0" xfId="0" applyFont="1" applyFill="1" applyAlignment="1">
      <alignment horizontal="left" wrapText="1"/>
    </xf>
    <xf numFmtId="0" fontId="0" fillId="2" borderId="0" xfId="0" applyFill="1" applyAlignment="1">
      <alignment horizontal="left" vertical="top" wrapText="1"/>
    </xf>
    <xf numFmtId="0" fontId="0" fillId="2" borderId="0" xfId="0" applyFill="1" applyAlignment="1">
      <alignment horizontal="center"/>
    </xf>
    <xf numFmtId="0" fontId="0" fillId="2" borderId="0" xfId="0" applyFill="1" applyAlignment="1">
      <alignment horizontal="left" vertical="top"/>
    </xf>
    <xf numFmtId="0" fontId="0" fillId="2" borderId="0" xfId="0" quotePrefix="1" applyFill="1" applyAlignment="1">
      <alignment horizontal="left"/>
    </xf>
    <xf numFmtId="0" fontId="4" fillId="2" borderId="0" xfId="0" quotePrefix="1" applyFont="1" applyFill="1" applyAlignment="1">
      <alignment horizontal="left"/>
    </xf>
    <xf numFmtId="0" fontId="4" fillId="2" borderId="0" xfId="0" applyFont="1" applyFill="1" applyAlignment="1">
      <alignment horizontal="right" vertical="top" wrapText="1"/>
    </xf>
    <xf numFmtId="0" fontId="67" fillId="2" borderId="21" xfId="0" applyFont="1" applyFill="1" applyBorder="1" applyAlignment="1">
      <alignment horizontal="left" vertical="top"/>
    </xf>
    <xf numFmtId="0" fontId="67" fillId="2" borderId="6" xfId="0" applyFont="1" applyFill="1" applyBorder="1"/>
    <xf numFmtId="0" fontId="67" fillId="2" borderId="6" xfId="0" applyFont="1" applyFill="1" applyBorder="1" applyAlignment="1">
      <alignment horizontal="left" vertical="top" wrapText="1"/>
    </xf>
    <xf numFmtId="0" fontId="67" fillId="2" borderId="6" xfId="0" applyFont="1" applyFill="1" applyBorder="1" applyAlignment="1">
      <alignment wrapText="1"/>
    </xf>
    <xf numFmtId="0" fontId="4" fillId="2" borderId="10" xfId="0" applyFont="1" applyFill="1" applyBorder="1"/>
    <xf numFmtId="0" fontId="4" fillId="2" borderId="3" xfId="0" applyFont="1" applyFill="1" applyBorder="1"/>
    <xf numFmtId="0" fontId="2" fillId="0" borderId="0" xfId="0" applyFont="1" applyAlignment="1"/>
    <xf numFmtId="0" fontId="6" fillId="2" borderId="0" xfId="0" applyFont="1" applyFill="1" applyBorder="1" applyAlignment="1">
      <alignment horizontal="right" vertical="center" wrapText="1"/>
    </xf>
    <xf numFmtId="0" fontId="6" fillId="2" borderId="0" xfId="0" applyFont="1" applyFill="1" applyBorder="1" applyAlignment="1">
      <alignment horizontal="center" vertical="center" wrapText="1"/>
    </xf>
    <xf numFmtId="0" fontId="4" fillId="2" borderId="0" xfId="0" applyFont="1" applyFill="1" applyBorder="1" applyAlignment="1">
      <alignment horizontal="center" vertical="top" wrapText="1"/>
    </xf>
    <xf numFmtId="9" fontId="0" fillId="2" borderId="0" xfId="1" applyFont="1" applyFill="1" applyBorder="1" applyAlignment="1">
      <alignment horizontal="center"/>
    </xf>
    <xf numFmtId="1" fontId="0" fillId="2" borderId="0" xfId="0" applyNumberFormat="1" applyFill="1" applyBorder="1" applyAlignment="1">
      <alignment horizontal="left"/>
    </xf>
    <xf numFmtId="0" fontId="2" fillId="0" borderId="21" xfId="0" applyFont="1" applyBorder="1" applyAlignment="1">
      <alignment horizontal="right" vertical="center" wrapText="1"/>
    </xf>
    <xf numFmtId="164" fontId="2" fillId="0" borderId="22" xfId="0" applyNumberFormat="1" applyFont="1" applyBorder="1" applyAlignment="1">
      <alignment horizontal="center" vertical="center" wrapText="1"/>
    </xf>
    <xf numFmtId="0" fontId="0" fillId="10" borderId="6" xfId="0" applyFill="1" applyBorder="1" applyAlignment="1">
      <alignment horizontal="center" vertical="top" wrapText="1"/>
    </xf>
    <xf numFmtId="0" fontId="0" fillId="4" borderId="6" xfId="0" applyFill="1" applyBorder="1" applyAlignment="1">
      <alignment horizontal="left" vertical="top" wrapText="1"/>
    </xf>
    <xf numFmtId="165" fontId="0" fillId="10" borderId="6" xfId="0" applyNumberFormat="1" applyFill="1" applyBorder="1" applyAlignment="1">
      <alignment horizontal="left" vertical="top" wrapText="1"/>
    </xf>
    <xf numFmtId="166" fontId="0" fillId="10" borderId="6" xfId="1" applyNumberFormat="1" applyFont="1" applyFill="1" applyBorder="1" applyAlignment="1">
      <alignment horizontal="center" vertical="top" wrapText="1"/>
    </xf>
    <xf numFmtId="0" fontId="0" fillId="3" borderId="6" xfId="0" applyFill="1" applyBorder="1" applyAlignment="1">
      <alignment horizontal="left" vertical="top" wrapText="1"/>
    </xf>
    <xf numFmtId="0" fontId="0" fillId="10" borderId="6" xfId="0" applyFill="1" applyBorder="1" applyAlignment="1">
      <alignment horizontal="left" vertical="top" wrapText="1"/>
    </xf>
    <xf numFmtId="0" fontId="0" fillId="4" borderId="6" xfId="0" applyFill="1" applyBorder="1" applyAlignment="1">
      <alignment vertical="top" wrapText="1"/>
    </xf>
    <xf numFmtId="0" fontId="0" fillId="10" borderId="6" xfId="0" applyFill="1" applyBorder="1" applyAlignment="1">
      <alignment vertical="top" wrapText="1"/>
    </xf>
    <xf numFmtId="0" fontId="0" fillId="3" borderId="6" xfId="0" applyFill="1" applyBorder="1" applyAlignment="1">
      <alignment vertical="top" wrapText="1"/>
    </xf>
    <xf numFmtId="0" fontId="0" fillId="18" borderId="23" xfId="0" applyFill="1" applyBorder="1" applyAlignment="1">
      <alignment horizontal="center" vertical="top" wrapText="1"/>
    </xf>
    <xf numFmtId="0" fontId="0" fillId="18" borderId="22" xfId="0" applyFill="1" applyBorder="1" applyAlignment="1">
      <alignment vertical="top" wrapText="1"/>
    </xf>
    <xf numFmtId="0" fontId="2" fillId="2" borderId="0" xfId="0" applyFont="1" applyFill="1" applyBorder="1" applyAlignment="1">
      <alignment horizontal="right" vertical="center" wrapText="1"/>
    </xf>
    <xf numFmtId="0" fontId="2" fillId="2" borderId="0" xfId="0" applyFont="1" applyFill="1" applyBorder="1" applyAlignment="1">
      <alignment horizontal="center" vertical="center" wrapText="1"/>
    </xf>
    <xf numFmtId="0" fontId="2" fillId="0" borderId="22" xfId="0" applyFont="1" applyBorder="1" applyAlignment="1">
      <alignment horizontal="center" vertical="center" wrapText="1"/>
    </xf>
    <xf numFmtId="165" fontId="2" fillId="2" borderId="23" xfId="0" applyNumberFormat="1" applyFont="1" applyFill="1" applyBorder="1" applyAlignment="1">
      <alignment horizontal="center" vertical="center" wrapText="1"/>
    </xf>
    <xf numFmtId="0" fontId="7" fillId="2" borderId="0" xfId="0" applyFont="1" applyFill="1" applyAlignment="1"/>
    <xf numFmtId="0" fontId="2" fillId="2" borderId="0" xfId="0" applyFont="1" applyFill="1" applyBorder="1" applyAlignment="1">
      <alignment vertical="center" wrapText="1"/>
    </xf>
    <xf numFmtId="0" fontId="20" fillId="2" borderId="0" xfId="2" applyFont="1" applyFill="1" applyBorder="1" applyAlignment="1"/>
    <xf numFmtId="0" fontId="20" fillId="11" borderId="24" xfId="2" applyFont="1" applyFill="1" applyBorder="1" applyAlignment="1">
      <alignment horizontal="center"/>
    </xf>
    <xf numFmtId="0" fontId="0" fillId="2" borderId="0" xfId="0" applyFill="1" applyBorder="1" applyAlignment="1">
      <alignment horizontal="center" vertical="top" wrapText="1"/>
    </xf>
    <xf numFmtId="165" fontId="0" fillId="2" borderId="0" xfId="0" applyNumberFormat="1" applyFill="1" applyBorder="1" applyAlignment="1">
      <alignment horizontal="left" vertical="top" wrapText="1"/>
    </xf>
    <xf numFmtId="166" fontId="0" fillId="2" borderId="0" xfId="1" applyNumberFormat="1" applyFont="1" applyFill="1" applyBorder="1" applyAlignment="1">
      <alignment horizontal="center" vertical="top" wrapText="1"/>
    </xf>
    <xf numFmtId="165" fontId="2" fillId="2" borderId="0" xfId="0" applyNumberFormat="1" applyFont="1" applyFill="1" applyBorder="1" applyAlignment="1">
      <alignment horizontal="center" vertical="center" wrapText="1"/>
    </xf>
    <xf numFmtId="0" fontId="24" fillId="2" borderId="0" xfId="0" applyFont="1" applyFill="1" applyAlignment="1">
      <alignment horizontal="center" vertical="top" wrapText="1"/>
    </xf>
    <xf numFmtId="0" fontId="2" fillId="2" borderId="0" xfId="0" applyFont="1" applyFill="1" applyAlignment="1">
      <alignment horizontal="center" vertical="top" wrapText="1"/>
    </xf>
    <xf numFmtId="0" fontId="0" fillId="2" borderId="0" xfId="0" applyFill="1" applyAlignment="1">
      <alignment horizontal="center" vertical="top" wrapText="1"/>
    </xf>
    <xf numFmtId="0" fontId="2" fillId="2" borderId="0" xfId="0" applyFont="1" applyFill="1" applyAlignment="1">
      <alignment horizontal="right" vertical="top" wrapText="1"/>
    </xf>
    <xf numFmtId="0" fontId="24" fillId="9" borderId="0" xfId="0" applyFont="1" applyFill="1" applyBorder="1" applyAlignment="1">
      <alignment vertical="top" wrapText="1"/>
    </xf>
    <xf numFmtId="0" fontId="2" fillId="9" borderId="0" xfId="0" applyFont="1" applyFill="1" applyBorder="1" applyAlignment="1">
      <alignment horizontal="right" vertical="center" wrapText="1"/>
    </xf>
    <xf numFmtId="0" fontId="2" fillId="9" borderId="0" xfId="0" applyFont="1" applyFill="1" applyBorder="1" applyAlignment="1">
      <alignment horizontal="center" vertical="center" wrapText="1"/>
    </xf>
    <xf numFmtId="0" fontId="2" fillId="9" borderId="0" xfId="0" applyFont="1" applyFill="1" applyBorder="1" applyAlignment="1">
      <alignment horizontal="center" vertical="top" wrapText="1"/>
    </xf>
    <xf numFmtId="0" fontId="0" fillId="9" borderId="0" xfId="0" applyFill="1" applyBorder="1" applyAlignment="1">
      <alignment horizontal="center" vertical="top" wrapText="1"/>
    </xf>
    <xf numFmtId="0" fontId="2" fillId="9" borderId="0" xfId="0" applyFont="1" applyFill="1" applyBorder="1" applyAlignment="1">
      <alignment horizontal="left" vertical="top" wrapText="1"/>
    </xf>
    <xf numFmtId="0" fontId="0" fillId="9" borderId="0" xfId="0" applyFill="1" applyBorder="1" applyAlignment="1">
      <alignment horizontal="left" vertical="top" wrapText="1"/>
    </xf>
    <xf numFmtId="165" fontId="0" fillId="9" borderId="0" xfId="0" applyNumberFormat="1" applyFill="1" applyBorder="1" applyAlignment="1">
      <alignment horizontal="left" vertical="top" wrapText="1"/>
    </xf>
    <xf numFmtId="166" fontId="0" fillId="9" borderId="0" xfId="1" applyNumberFormat="1" applyFont="1" applyFill="1" applyBorder="1" applyAlignment="1">
      <alignment horizontal="center" vertical="top" wrapText="1"/>
    </xf>
    <xf numFmtId="0" fontId="0" fillId="9" borderId="0" xfId="0" applyFill="1" applyBorder="1" applyAlignment="1">
      <alignment vertical="top" wrapText="1"/>
    </xf>
    <xf numFmtId="0" fontId="2" fillId="9" borderId="0" xfId="0" applyFont="1" applyFill="1" applyBorder="1" applyAlignment="1">
      <alignment horizontal="right" vertical="top" wrapText="1"/>
    </xf>
    <xf numFmtId="0" fontId="20" fillId="2" borderId="0" xfId="2" applyFont="1" applyFill="1" applyBorder="1" applyAlignment="1">
      <alignment horizontal="center"/>
    </xf>
    <xf numFmtId="0" fontId="67" fillId="2" borderId="0" xfId="0" applyFont="1" applyFill="1"/>
    <xf numFmtId="0" fontId="67" fillId="2" borderId="6" xfId="0" applyFont="1" applyFill="1" applyBorder="1" applyAlignment="1">
      <alignment vertical="top" wrapText="1"/>
    </xf>
    <xf numFmtId="0" fontId="55" fillId="2" borderId="41" xfId="0" applyFont="1" applyFill="1" applyBorder="1" applyAlignment="1">
      <alignment horizontal="left" vertical="top" wrapText="1"/>
    </xf>
    <xf numFmtId="2" fontId="55" fillId="2" borderId="41" xfId="0" applyNumberFormat="1" applyFont="1" applyFill="1" applyBorder="1" applyAlignment="1">
      <alignment wrapText="1"/>
    </xf>
    <xf numFmtId="0" fontId="55" fillId="2" borderId="42" xfId="0" applyFont="1" applyFill="1" applyBorder="1" applyAlignment="1">
      <alignment horizontal="left" vertical="top" wrapText="1"/>
    </xf>
    <xf numFmtId="2" fontId="55" fillId="2" borderId="42" xfId="0" applyNumberFormat="1" applyFont="1" applyFill="1" applyBorder="1" applyAlignment="1">
      <alignment wrapText="1"/>
    </xf>
    <xf numFmtId="2" fontId="55" fillId="2" borderId="44" xfId="0" applyNumberFormat="1" applyFont="1" applyFill="1" applyBorder="1" applyAlignment="1">
      <alignment wrapText="1"/>
    </xf>
    <xf numFmtId="165" fontId="67" fillId="2" borderId="41" xfId="0" applyNumberFormat="1" applyFont="1" applyFill="1" applyBorder="1" applyAlignment="1">
      <alignment horizontal="right" vertical="center" wrapText="1"/>
    </xf>
    <xf numFmtId="166" fontId="67" fillId="2" borderId="41" xfId="1" applyNumberFormat="1" applyFont="1" applyFill="1" applyBorder="1" applyAlignment="1">
      <alignment horizontal="right" vertical="center" wrapText="1"/>
    </xf>
    <xf numFmtId="165" fontId="67" fillId="2" borderId="42" xfId="0" applyNumberFormat="1" applyFont="1" applyFill="1" applyBorder="1" applyAlignment="1">
      <alignment horizontal="right" vertical="center" wrapText="1"/>
    </xf>
    <xf numFmtId="166" fontId="67" fillId="2" borderId="42" xfId="1" applyNumberFormat="1" applyFont="1" applyFill="1" applyBorder="1" applyAlignment="1">
      <alignment horizontal="right" vertical="center" wrapText="1"/>
    </xf>
    <xf numFmtId="0" fontId="67" fillId="2" borderId="41" xfId="0" applyFont="1" applyFill="1" applyBorder="1"/>
    <xf numFmtId="2" fontId="67" fillId="2" borderId="41" xfId="0" applyNumberFormat="1" applyFont="1" applyFill="1" applyBorder="1" applyAlignment="1">
      <alignment horizontal="right" vertical="center" wrapText="1"/>
    </xf>
    <xf numFmtId="0" fontId="0" fillId="2" borderId="41" xfId="0" applyFill="1" applyBorder="1" applyAlignment="1">
      <alignment horizontal="right" vertical="center" wrapText="1"/>
    </xf>
    <xf numFmtId="2" fontId="67" fillId="2" borderId="42" xfId="0" applyNumberFormat="1" applyFont="1" applyFill="1" applyBorder="1" applyAlignment="1">
      <alignment horizontal="right" vertical="center" wrapText="1"/>
    </xf>
    <xf numFmtId="0" fontId="0" fillId="2" borderId="42" xfId="0" applyFill="1" applyBorder="1" applyAlignment="1">
      <alignment horizontal="right" vertical="center" wrapText="1"/>
    </xf>
    <xf numFmtId="2" fontId="67" fillId="2" borderId="44" xfId="0" applyNumberFormat="1" applyFont="1" applyFill="1" applyBorder="1" applyAlignment="1">
      <alignment horizontal="right" vertical="center" wrapText="1"/>
    </xf>
    <xf numFmtId="2" fontId="67" fillId="2" borderId="7" xfId="0" applyNumberFormat="1" applyFont="1" applyFill="1" applyBorder="1" applyAlignment="1">
      <alignment horizontal="right" vertical="center" wrapText="1"/>
    </xf>
    <xf numFmtId="2" fontId="55" fillId="2" borderId="7" xfId="0" applyNumberFormat="1" applyFont="1" applyFill="1" applyBorder="1" applyAlignment="1">
      <alignment horizontal="right" vertical="center" wrapText="1"/>
    </xf>
    <xf numFmtId="0" fontId="0" fillId="2" borderId="41" xfId="0" applyFont="1" applyFill="1" applyBorder="1" applyAlignment="1">
      <alignment horizontal="left" vertical="center" wrapText="1"/>
    </xf>
    <xf numFmtId="0" fontId="0" fillId="2" borderId="41" xfId="0" applyFont="1" applyFill="1" applyBorder="1" applyAlignment="1">
      <alignment vertical="center" wrapText="1"/>
    </xf>
    <xf numFmtId="0" fontId="0" fillId="2" borderId="41" xfId="0" applyFill="1" applyBorder="1" applyAlignment="1">
      <alignment vertical="center"/>
    </xf>
    <xf numFmtId="0" fontId="0" fillId="2" borderId="42" xfId="0" applyFont="1" applyFill="1" applyBorder="1" applyAlignment="1">
      <alignment horizontal="left" vertical="center" wrapText="1"/>
    </xf>
    <xf numFmtId="0" fontId="0" fillId="2" borderId="42" xfId="0" applyFont="1" applyFill="1" applyBorder="1" applyAlignment="1">
      <alignment vertical="center" wrapText="1"/>
    </xf>
    <xf numFmtId="0" fontId="0" fillId="2" borderId="42" xfId="0" applyFill="1" applyBorder="1" applyAlignment="1">
      <alignment vertical="center"/>
    </xf>
    <xf numFmtId="0" fontId="0" fillId="2" borderId="42" xfId="0" applyFont="1" applyFill="1" applyBorder="1" applyAlignment="1">
      <alignment horizontal="left" vertical="center"/>
    </xf>
    <xf numFmtId="0" fontId="0" fillId="2" borderId="42" xfId="0" applyFont="1" applyFill="1" applyBorder="1" applyAlignment="1">
      <alignment vertical="center"/>
    </xf>
    <xf numFmtId="0" fontId="0" fillId="2" borderId="41" xfId="0" applyFont="1" applyFill="1" applyBorder="1" applyAlignment="1">
      <alignment horizontal="left" vertical="center"/>
    </xf>
    <xf numFmtId="0" fontId="0" fillId="2" borderId="41" xfId="0" applyFont="1" applyFill="1" applyBorder="1" applyAlignment="1">
      <alignment vertical="center"/>
    </xf>
    <xf numFmtId="0" fontId="0" fillId="2" borderId="43" xfId="0" applyFont="1" applyFill="1" applyBorder="1" applyAlignment="1">
      <alignment horizontal="left" vertical="center"/>
    </xf>
    <xf numFmtId="0" fontId="0" fillId="2" borderId="43" xfId="0" applyFont="1" applyFill="1" applyBorder="1" applyAlignment="1">
      <alignment vertical="center"/>
    </xf>
    <xf numFmtId="0" fontId="0" fillId="2" borderId="43" xfId="0" applyFill="1" applyBorder="1" applyAlignment="1">
      <alignment vertical="center"/>
    </xf>
    <xf numFmtId="0" fontId="0" fillId="2" borderId="44" xfId="0" applyFont="1" applyFill="1" applyBorder="1" applyAlignment="1">
      <alignment horizontal="left" vertical="center"/>
    </xf>
    <xf numFmtId="0" fontId="0" fillId="2" borderId="44" xfId="0" applyFont="1" applyFill="1" applyBorder="1" applyAlignment="1">
      <alignment vertical="center"/>
    </xf>
    <xf numFmtId="0" fontId="0" fillId="2" borderId="44" xfId="0" applyFill="1" applyBorder="1" applyAlignment="1">
      <alignment vertical="center"/>
    </xf>
    <xf numFmtId="0" fontId="0" fillId="2" borderId="0" xfId="0" applyFont="1" applyFill="1" applyBorder="1" applyAlignment="1">
      <alignment horizontal="left" vertical="top"/>
    </xf>
    <xf numFmtId="0" fontId="0" fillId="2" borderId="0" xfId="0" applyFill="1" applyBorder="1" applyAlignment="1">
      <alignment horizontal="center"/>
    </xf>
    <xf numFmtId="0" fontId="0" fillId="2" borderId="0" xfId="0" applyFont="1" applyFill="1" applyBorder="1" applyAlignment="1">
      <alignment horizontal="left" vertical="top" wrapText="1"/>
    </xf>
    <xf numFmtId="0" fontId="0" fillId="2" borderId="0" xfId="0" applyFill="1" applyAlignment="1">
      <alignment horizontal="left" vertical="top"/>
    </xf>
    <xf numFmtId="0" fontId="22" fillId="2" borderId="0" xfId="0" applyFont="1" applyFill="1" applyAlignment="1">
      <alignment horizontal="left" vertical="top"/>
    </xf>
    <xf numFmtId="0" fontId="2" fillId="2" borderId="0" xfId="0" applyFont="1" applyFill="1" applyBorder="1" applyAlignment="1">
      <alignment horizontal="left" vertical="top" wrapText="1"/>
    </xf>
    <xf numFmtId="0" fontId="2" fillId="2" borderId="0" xfId="0" applyFont="1" applyFill="1" applyAlignment="1">
      <alignment horizontal="center"/>
    </xf>
    <xf numFmtId="0" fontId="0" fillId="2" borderId="0" xfId="0" quotePrefix="1" applyFill="1" applyAlignment="1">
      <alignment vertical="top"/>
    </xf>
    <xf numFmtId="0" fontId="4" fillId="2" borderId="0" xfId="0" applyFont="1" applyFill="1" applyAlignment="1">
      <alignment horizontal="left" vertical="top"/>
    </xf>
    <xf numFmtId="0" fontId="0" fillId="2" borderId="0" xfId="0" applyFont="1" applyFill="1" applyBorder="1" applyAlignment="1">
      <alignment horizontal="left" vertical="top"/>
    </xf>
    <xf numFmtId="0" fontId="0" fillId="2" borderId="0" xfId="0" applyFont="1" applyFill="1" applyBorder="1" applyAlignment="1">
      <alignment horizontal="left" vertical="top" wrapText="1"/>
    </xf>
    <xf numFmtId="0" fontId="22" fillId="2" borderId="0" xfId="0" applyFont="1" applyFill="1" applyAlignment="1">
      <alignment horizontal="left" vertical="top"/>
    </xf>
    <xf numFmtId="0" fontId="0" fillId="9" borderId="7" xfId="0" applyFill="1" applyBorder="1" applyAlignment="1">
      <alignment horizontal="center" vertical="center" wrapText="1"/>
    </xf>
    <xf numFmtId="0" fontId="0" fillId="2" borderId="0" xfId="0" quotePrefix="1" applyFont="1" applyFill="1" applyAlignment="1">
      <alignment horizontal="right" vertical="top"/>
    </xf>
    <xf numFmtId="0" fontId="0" fillId="2" borderId="0" xfId="0" applyFill="1" applyBorder="1" applyAlignment="1">
      <alignment horizontal="center" vertical="center" wrapText="1"/>
    </xf>
    <xf numFmtId="0" fontId="0" fillId="2" borderId="0" xfId="0" applyFill="1" applyBorder="1" applyAlignment="1">
      <alignment vertical="center" wrapText="1"/>
    </xf>
    <xf numFmtId="0" fontId="0" fillId="0" borderId="0" xfId="0"/>
    <xf numFmtId="0" fontId="0" fillId="2" borderId="0" xfId="0" applyFont="1" applyFill="1" applyBorder="1" applyAlignment="1">
      <alignment vertical="top"/>
    </xf>
    <xf numFmtId="0" fontId="0" fillId="2" borderId="0" xfId="0" quotePrefix="1" applyFont="1" applyFill="1" applyAlignment="1">
      <alignment horizontal="right"/>
    </xf>
    <xf numFmtId="0" fontId="29" fillId="2" borderId="0" xfId="0" applyFont="1" applyFill="1" applyAlignment="1">
      <alignment horizontal="right" vertical="top"/>
    </xf>
    <xf numFmtId="0" fontId="0" fillId="9" borderId="6" xfId="0" applyFill="1" applyBorder="1" applyAlignment="1">
      <alignment vertical="center"/>
    </xf>
    <xf numFmtId="2" fontId="21" fillId="2" borderId="0" xfId="0" applyNumberFormat="1" applyFont="1" applyFill="1" applyBorder="1" applyAlignment="1"/>
    <xf numFmtId="0" fontId="4" fillId="2" borderId="2" xfId="0" applyFont="1" applyFill="1" applyBorder="1"/>
    <xf numFmtId="0" fontId="20" fillId="8" borderId="24" xfId="2" applyFont="1" applyFill="1" applyBorder="1" applyAlignment="1">
      <alignment horizontal="center" vertical="center" wrapText="1"/>
    </xf>
    <xf numFmtId="0" fontId="20" fillId="12" borderId="24" xfId="2" applyFont="1" applyFill="1" applyBorder="1" applyAlignment="1">
      <alignment horizontal="center" vertical="center"/>
    </xf>
    <xf numFmtId="0" fontId="0" fillId="9" borderId="7" xfId="0" applyFill="1" applyBorder="1" applyAlignment="1">
      <alignment horizontal="left"/>
    </xf>
    <xf numFmtId="0" fontId="2" fillId="9" borderId="6" xfId="0" applyFont="1" applyFill="1" applyBorder="1" applyAlignment="1">
      <alignment horizontal="left" vertical="center" wrapText="1"/>
    </xf>
    <xf numFmtId="0" fontId="2" fillId="9" borderId="21" xfId="0" applyFont="1" applyFill="1" applyBorder="1" applyAlignment="1">
      <alignment vertical="top" wrapText="1"/>
    </xf>
    <xf numFmtId="0" fontId="2" fillId="9" borderId="22" xfId="0" applyFont="1" applyFill="1" applyBorder="1" applyAlignment="1">
      <alignment vertical="top" wrapText="1"/>
    </xf>
    <xf numFmtId="0" fontId="0" fillId="9" borderId="0" xfId="0" quotePrefix="1" applyFill="1"/>
    <xf numFmtId="0" fontId="0" fillId="2" borderId="23" xfId="0" applyFill="1" applyBorder="1" applyAlignment="1">
      <alignment vertical="top"/>
    </xf>
    <xf numFmtId="0" fontId="0" fillId="2" borderId="21" xfId="0" applyFill="1" applyBorder="1" applyAlignment="1">
      <alignment horizontal="center" vertical="top" wrapText="1"/>
    </xf>
    <xf numFmtId="2" fontId="21" fillId="2" borderId="21" xfId="0" applyNumberFormat="1" applyFont="1" applyFill="1" applyBorder="1" applyAlignment="1">
      <alignment horizontal="center" vertical="top" wrapText="1"/>
    </xf>
    <xf numFmtId="0" fontId="21" fillId="2" borderId="23" xfId="0" applyFont="1" applyFill="1" applyBorder="1" applyAlignment="1">
      <alignment vertical="top"/>
    </xf>
    <xf numFmtId="0" fontId="15" fillId="2" borderId="0" xfId="0" applyFont="1" applyFill="1" applyAlignment="1">
      <alignment horizontal="left" vertical="top"/>
    </xf>
    <xf numFmtId="0" fontId="19" fillId="0" borderId="0" xfId="2" applyAlignment="1">
      <alignment horizontal="right"/>
    </xf>
    <xf numFmtId="0" fontId="4" fillId="2" borderId="0" xfId="0" applyFont="1" applyFill="1" applyAlignment="1">
      <alignment horizontal="left" vertical="top" wrapText="1"/>
    </xf>
    <xf numFmtId="0" fontId="4" fillId="2" borderId="0" xfId="0" applyFont="1" applyFill="1" applyBorder="1" applyAlignment="1">
      <alignment horizontal="left" vertical="top" wrapText="1"/>
    </xf>
    <xf numFmtId="0" fontId="0" fillId="2" borderId="0" xfId="0" applyFill="1" applyAlignment="1">
      <alignment horizontal="left" vertical="top" wrapText="1"/>
    </xf>
    <xf numFmtId="0" fontId="0" fillId="2" borderId="0" xfId="0" applyFill="1" applyBorder="1" applyAlignment="1">
      <alignment horizontal="left"/>
    </xf>
    <xf numFmtId="0" fontId="0" fillId="9" borderId="8" xfId="0" applyFill="1" applyBorder="1"/>
    <xf numFmtId="0" fontId="0" fillId="9" borderId="9" xfId="0" applyFill="1" applyBorder="1"/>
    <xf numFmtId="0" fontId="4" fillId="2" borderId="0" xfId="0" applyFont="1" applyFill="1" applyAlignment="1">
      <alignment horizontal="left" wrapText="1"/>
    </xf>
    <xf numFmtId="0" fontId="4" fillId="2" borderId="0" xfId="0" applyFont="1" applyFill="1" applyAlignment="1">
      <alignment horizontal="left" vertical="top"/>
    </xf>
    <xf numFmtId="0" fontId="4" fillId="2" borderId="0" xfId="0" applyFont="1" applyFill="1" applyAlignment="1">
      <alignment horizontal="left"/>
    </xf>
    <xf numFmtId="0" fontId="30" fillId="2" borderId="0" xfId="0" applyFont="1" applyFill="1"/>
    <xf numFmtId="0" fontId="30" fillId="2" borderId="0" xfId="0" applyFont="1" applyFill="1" applyAlignment="1">
      <alignment vertical="top"/>
    </xf>
    <xf numFmtId="0" fontId="25" fillId="2" borderId="0" xfId="0" applyFont="1" applyFill="1" applyAlignment="1">
      <alignment horizontal="left" vertical="top" wrapText="1"/>
    </xf>
    <xf numFmtId="0" fontId="6" fillId="2" borderId="21" xfId="0" applyFont="1" applyFill="1" applyBorder="1" applyAlignment="1">
      <alignment horizontal="center" vertical="top" wrapText="1"/>
    </xf>
    <xf numFmtId="0" fontId="6" fillId="2" borderId="23" xfId="0" applyFont="1" applyFill="1" applyBorder="1" applyAlignment="1">
      <alignment horizontal="center" vertical="top" wrapText="1"/>
    </xf>
    <xf numFmtId="0" fontId="6" fillId="2" borderId="22" xfId="0" applyFont="1" applyFill="1" applyBorder="1" applyAlignment="1">
      <alignment horizontal="center"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23" xfId="0" applyFont="1" applyFill="1" applyBorder="1" applyAlignment="1">
      <alignment horizontal="left" vertical="top" wrapText="1"/>
    </xf>
    <xf numFmtId="0" fontId="4" fillId="2" borderId="6" xfId="0" applyFont="1" applyFill="1" applyBorder="1" applyAlignment="1">
      <alignment horizontal="left" vertical="top"/>
    </xf>
    <xf numFmtId="0" fontId="4" fillId="2" borderId="21" xfId="0" applyFont="1" applyFill="1" applyBorder="1" applyAlignment="1">
      <alignment horizontal="left" vertical="center"/>
    </xf>
    <xf numFmtId="0" fontId="4" fillId="2" borderId="23" xfId="0" applyFont="1" applyFill="1" applyBorder="1" applyAlignment="1">
      <alignment horizontal="left" vertical="center"/>
    </xf>
    <xf numFmtId="0" fontId="4" fillId="2" borderId="22" xfId="0" applyFont="1" applyFill="1" applyBorder="1" applyAlignment="1">
      <alignment horizontal="left" vertical="center"/>
    </xf>
    <xf numFmtId="0" fontId="25" fillId="2" borderId="0" xfId="0" applyFont="1" applyFill="1" applyAlignment="1">
      <alignment horizontal="left" vertical="top"/>
    </xf>
    <xf numFmtId="0" fontId="4" fillId="2" borderId="21" xfId="0" applyFont="1" applyFill="1" applyBorder="1" applyAlignment="1">
      <alignment horizontal="center" vertical="top"/>
    </xf>
    <xf numFmtId="0" fontId="4" fillId="2" borderId="22" xfId="0" applyFont="1" applyFill="1" applyBorder="1" applyAlignment="1">
      <alignment horizontal="center" vertical="top"/>
    </xf>
    <xf numFmtId="0" fontId="32" fillId="2" borderId="0" xfId="0" applyFont="1" applyFill="1" applyAlignment="1">
      <alignment horizontal="left" vertical="top"/>
    </xf>
    <xf numFmtId="0" fontId="4" fillId="2" borderId="1" xfId="0" applyFont="1" applyFill="1" applyBorder="1" applyAlignment="1">
      <alignment horizontal="left" vertical="top"/>
    </xf>
    <xf numFmtId="0" fontId="4" fillId="2" borderId="21" xfId="0" applyFont="1" applyFill="1" applyBorder="1" applyAlignment="1">
      <alignment horizontal="left" vertical="top"/>
    </xf>
    <xf numFmtId="0" fontId="4" fillId="2" borderId="23" xfId="0" applyFont="1" applyFill="1" applyBorder="1" applyAlignment="1">
      <alignment horizontal="left" vertical="top"/>
    </xf>
    <xf numFmtId="0" fontId="4" fillId="2" borderId="22" xfId="0" applyFont="1" applyFill="1" applyBorder="1" applyAlignment="1">
      <alignment horizontal="left" vertical="top"/>
    </xf>
    <xf numFmtId="0" fontId="19" fillId="2" borderId="0" xfId="2" applyFill="1" applyAlignment="1">
      <alignment horizontal="right" vertical="top"/>
    </xf>
    <xf numFmtId="0" fontId="4" fillId="2" borderId="21" xfId="0" applyFont="1" applyFill="1" applyBorder="1" applyAlignment="1">
      <alignment horizontal="center"/>
    </xf>
    <xf numFmtId="0" fontId="4" fillId="2" borderId="22" xfId="0" applyFont="1" applyFill="1" applyBorder="1" applyAlignment="1">
      <alignment horizontal="center"/>
    </xf>
    <xf numFmtId="0" fontId="6" fillId="7" borderId="21" xfId="0" applyFont="1" applyFill="1" applyBorder="1" applyAlignment="1">
      <alignment horizontal="left" vertical="center"/>
    </xf>
    <xf numFmtId="0" fontId="6" fillId="7" borderId="23" xfId="0" applyFont="1" applyFill="1" applyBorder="1" applyAlignment="1">
      <alignment horizontal="left" vertical="center"/>
    </xf>
    <xf numFmtId="0" fontId="6" fillId="7" borderId="22" xfId="0" applyFont="1" applyFill="1" applyBorder="1" applyAlignment="1">
      <alignment horizontal="left" vertical="center"/>
    </xf>
    <xf numFmtId="0" fontId="25" fillId="9" borderId="0" xfId="0" applyFont="1" applyFill="1" applyAlignment="1">
      <alignment horizontal="left" vertical="top"/>
    </xf>
    <xf numFmtId="0" fontId="6" fillId="2" borderId="6" xfId="0" applyFont="1" applyFill="1" applyBorder="1" applyAlignment="1">
      <alignment horizontal="center" vertical="top"/>
    </xf>
    <xf numFmtId="0" fontId="67" fillId="2" borderId="21" xfId="0" applyFont="1" applyFill="1" applyBorder="1" applyAlignment="1">
      <alignment horizontal="left" vertical="top"/>
    </xf>
    <xf numFmtId="0" fontId="67" fillId="2" borderId="23" xfId="0" applyFont="1" applyFill="1" applyBorder="1" applyAlignment="1">
      <alignment horizontal="left" vertical="top"/>
    </xf>
    <xf numFmtId="0" fontId="67" fillId="2" borderId="22" xfId="0" applyFont="1" applyFill="1" applyBorder="1" applyAlignment="1">
      <alignment horizontal="left" vertical="top"/>
    </xf>
    <xf numFmtId="0" fontId="67" fillId="2" borderId="21" xfId="0" applyFont="1" applyFill="1" applyBorder="1" applyAlignment="1">
      <alignment horizontal="left" vertical="top" wrapText="1"/>
    </xf>
    <xf numFmtId="0" fontId="67" fillId="2" borderId="22" xfId="0" applyFont="1" applyFill="1" applyBorder="1" applyAlignment="1">
      <alignment horizontal="left" vertical="top" wrapText="1"/>
    </xf>
    <xf numFmtId="0" fontId="67" fillId="2" borderId="21" xfId="0" applyFont="1" applyFill="1" applyBorder="1" applyAlignment="1">
      <alignment horizontal="left" vertical="center"/>
    </xf>
    <xf numFmtId="0" fontId="67" fillId="2" borderId="23" xfId="0" applyFont="1" applyFill="1" applyBorder="1" applyAlignment="1">
      <alignment horizontal="left" vertical="center"/>
    </xf>
    <xf numFmtId="0" fontId="67" fillId="2" borderId="22" xfId="0" applyFont="1" applyFill="1" applyBorder="1" applyAlignment="1">
      <alignment horizontal="left" vertical="center"/>
    </xf>
    <xf numFmtId="0" fontId="67" fillId="2" borderId="23" xfId="0" applyFont="1" applyFill="1" applyBorder="1" applyAlignment="1">
      <alignment horizontal="left" vertical="top" wrapText="1"/>
    </xf>
    <xf numFmtId="0" fontId="67" fillId="2" borderId="6" xfId="0" applyFont="1" applyFill="1" applyBorder="1" applyAlignment="1">
      <alignment horizontal="left" vertical="top"/>
    </xf>
    <xf numFmtId="0" fontId="4" fillId="0" borderId="0" xfId="0" applyFont="1" applyAlignment="1">
      <alignment horizontal="left" vertical="top" wrapText="1"/>
    </xf>
    <xf numFmtId="0" fontId="4" fillId="0" borderId="0" xfId="0" applyFont="1" applyAlignment="1">
      <alignment horizontal="left" vertical="top"/>
    </xf>
    <xf numFmtId="0" fontId="2" fillId="2" borderId="0" xfId="0" applyFont="1" applyFill="1" applyAlignment="1">
      <alignment horizontal="left" vertical="top"/>
    </xf>
    <xf numFmtId="0" fontId="0" fillId="2" borderId="0" xfId="0" quotePrefix="1" applyFont="1" applyFill="1" applyAlignment="1">
      <alignment horizontal="left" vertical="top" wrapText="1"/>
    </xf>
    <xf numFmtId="0" fontId="0" fillId="2" borderId="0" xfId="0" applyFont="1" applyFill="1" applyAlignment="1">
      <alignment horizontal="left" vertical="top" wrapText="1"/>
    </xf>
    <xf numFmtId="0" fontId="20" fillId="2" borderId="0" xfId="2" applyFont="1" applyFill="1" applyAlignment="1">
      <alignment horizontal="left" vertical="top"/>
    </xf>
    <xf numFmtId="0" fontId="0" fillId="2" borderId="0" xfId="0" applyFont="1" applyFill="1" applyBorder="1" applyAlignment="1">
      <alignment horizontal="left" vertical="top"/>
    </xf>
    <xf numFmtId="0" fontId="0" fillId="2" borderId="0" xfId="0" applyFill="1" applyAlignment="1">
      <alignment horizontal="left" wrapText="1"/>
    </xf>
    <xf numFmtId="0" fontId="16" fillId="5" borderId="6" xfId="0" applyFont="1" applyFill="1" applyBorder="1" applyAlignment="1">
      <alignment horizontal="center" vertical="top" wrapText="1"/>
    </xf>
    <xf numFmtId="0" fontId="16" fillId="5" borderId="7" xfId="0" applyFont="1" applyFill="1" applyBorder="1" applyAlignment="1">
      <alignment horizontal="center" vertical="top" wrapText="1"/>
    </xf>
    <xf numFmtId="0" fontId="2" fillId="18" borderId="21" xfId="0" applyFont="1" applyFill="1" applyBorder="1" applyAlignment="1">
      <alignment horizontal="right" vertical="top" wrapText="1"/>
    </xf>
    <xf numFmtId="0" fontId="2" fillId="18" borderId="23" xfId="0" applyFont="1" applyFill="1" applyBorder="1" applyAlignment="1">
      <alignment horizontal="right" vertical="top" wrapText="1"/>
    </xf>
    <xf numFmtId="0" fontId="20" fillId="12" borderId="30" xfId="2" applyFont="1" applyFill="1" applyBorder="1" applyAlignment="1">
      <alignment horizontal="center" vertical="center" wrapText="1"/>
    </xf>
    <xf numFmtId="0" fontId="20" fillId="12" borderId="32" xfId="2" applyFont="1" applyFill="1" applyBorder="1" applyAlignment="1">
      <alignment horizontal="center" vertical="center" wrapText="1"/>
    </xf>
    <xf numFmtId="0" fontId="0" fillId="9" borderId="0" xfId="0" applyFill="1" applyBorder="1" applyAlignment="1">
      <alignment horizontal="center"/>
    </xf>
    <xf numFmtId="0" fontId="0" fillId="2" borderId="0" xfId="0" applyFont="1" applyFill="1" applyAlignment="1">
      <alignment horizontal="left" vertical="top"/>
    </xf>
    <xf numFmtId="0" fontId="0" fillId="2" borderId="0" xfId="0" applyFont="1" applyFill="1" applyAlignment="1">
      <alignment horizontal="left"/>
    </xf>
    <xf numFmtId="0" fontId="0" fillId="0" borderId="0" xfId="0" applyFont="1" applyAlignment="1">
      <alignment horizontal="left" vertical="top" wrapText="1"/>
    </xf>
    <xf numFmtId="0" fontId="0" fillId="2" borderId="0" xfId="0" applyFont="1" applyFill="1" applyAlignment="1">
      <alignment horizontal="left" wrapText="1"/>
    </xf>
    <xf numFmtId="0" fontId="12" fillId="9" borderId="0" xfId="0" applyFont="1" applyFill="1" applyBorder="1" applyAlignment="1">
      <alignment horizontal="center"/>
    </xf>
    <xf numFmtId="0" fontId="24" fillId="5" borderId="6" xfId="0" applyFont="1" applyFill="1" applyBorder="1" applyAlignment="1">
      <alignment horizontal="center" vertical="top" wrapText="1"/>
    </xf>
    <xf numFmtId="0" fontId="31" fillId="2" borderId="0" xfId="2" applyFont="1" applyFill="1" applyAlignment="1">
      <alignment horizontal="left" vertical="top" wrapText="1"/>
    </xf>
    <xf numFmtId="0" fontId="20" fillId="2" borderId="0" xfId="2" applyFont="1" applyFill="1" applyAlignment="1">
      <alignment horizontal="left" vertical="top" wrapText="1"/>
    </xf>
    <xf numFmtId="0" fontId="2" fillId="2" borderId="0" xfId="0" applyFont="1" applyFill="1" applyAlignment="1">
      <alignment horizontal="left" vertical="top" wrapText="1"/>
    </xf>
    <xf numFmtId="0" fontId="19" fillId="2" borderId="0" xfId="2" applyFill="1" applyAlignment="1">
      <alignment horizontal="left" vertical="top" wrapText="1"/>
    </xf>
    <xf numFmtId="0" fontId="0" fillId="0" borderId="0" xfId="0" applyFont="1" applyFill="1" applyAlignment="1">
      <alignment horizontal="left" vertical="top" wrapText="1"/>
    </xf>
    <xf numFmtId="0" fontId="2" fillId="2" borderId="12" xfId="0" applyFont="1" applyFill="1" applyBorder="1" applyAlignment="1">
      <alignment horizontal="center"/>
    </xf>
    <xf numFmtId="0" fontId="2" fillId="2" borderId="9" xfId="0" applyFont="1" applyFill="1" applyBorder="1" applyAlignment="1">
      <alignment horizontal="center"/>
    </xf>
    <xf numFmtId="0" fontId="24" fillId="2" borderId="0" xfId="0" applyFont="1" applyFill="1" applyBorder="1" applyAlignment="1">
      <alignment horizontal="center" vertical="top" wrapText="1"/>
    </xf>
    <xf numFmtId="0" fontId="2" fillId="2" borderId="8" xfId="0" applyFont="1" applyFill="1" applyBorder="1" applyAlignment="1">
      <alignment horizontal="center"/>
    </xf>
    <xf numFmtId="0" fontId="0" fillId="2" borderId="0" xfId="0" applyFill="1" applyAlignment="1">
      <alignment horizontal="left"/>
    </xf>
    <xf numFmtId="0" fontId="24" fillId="9" borderId="0" xfId="0" applyFont="1" applyFill="1" applyBorder="1" applyAlignment="1">
      <alignment horizontal="center" vertical="top" wrapText="1"/>
    </xf>
    <xf numFmtId="0" fontId="2" fillId="2" borderId="0" xfId="0" applyFont="1" applyFill="1" applyBorder="1" applyAlignment="1">
      <alignment horizontal="right" vertical="top" wrapText="1"/>
    </xf>
    <xf numFmtId="0" fontId="0" fillId="2" borderId="10" xfId="0" applyFill="1" applyBorder="1" applyAlignment="1">
      <alignment horizontal="center"/>
    </xf>
    <xf numFmtId="0" fontId="0" fillId="2" borderId="3" xfId="0" applyFill="1" applyBorder="1" applyAlignment="1">
      <alignment horizontal="center"/>
    </xf>
    <xf numFmtId="0" fontId="0" fillId="2" borderId="0" xfId="0" applyFill="1" applyBorder="1" applyAlignment="1">
      <alignment horizontal="center"/>
    </xf>
    <xf numFmtId="0" fontId="15" fillId="2" borderId="0" xfId="0" applyFont="1" applyFill="1" applyAlignment="1">
      <alignment horizontal="left"/>
    </xf>
    <xf numFmtId="0" fontId="20" fillId="11" borderId="30" xfId="2" applyFont="1" applyFill="1" applyBorder="1" applyAlignment="1">
      <alignment horizontal="center"/>
    </xf>
    <xf numFmtId="0" fontId="20" fillId="11" borderId="32" xfId="2" applyFont="1" applyFill="1" applyBorder="1" applyAlignment="1">
      <alignment horizontal="center"/>
    </xf>
    <xf numFmtId="0" fontId="6" fillId="2" borderId="8" xfId="0" applyFont="1" applyFill="1" applyBorder="1" applyAlignment="1">
      <alignment horizontal="center"/>
    </xf>
    <xf numFmtId="0" fontId="6" fillId="2" borderId="9" xfId="0" applyFont="1" applyFill="1" applyBorder="1" applyAlignment="1">
      <alignment horizontal="center"/>
    </xf>
    <xf numFmtId="9" fontId="29" fillId="2" borderId="28" xfId="0" applyNumberFormat="1" applyFont="1" applyFill="1" applyBorder="1" applyAlignment="1">
      <alignment horizontal="center" vertical="center" wrapText="1"/>
    </xf>
    <xf numFmtId="9" fontId="29" fillId="2" borderId="25" xfId="0" applyNumberFormat="1" applyFont="1" applyFill="1" applyBorder="1" applyAlignment="1">
      <alignment horizontal="center" vertical="center" wrapText="1"/>
    </xf>
    <xf numFmtId="0" fontId="0" fillId="0" borderId="0" xfId="0" applyFill="1"/>
    <xf numFmtId="49" fontId="0" fillId="2" borderId="21" xfId="0" applyNumberFormat="1" applyFill="1" applyBorder="1" applyAlignment="1">
      <alignment horizontal="center"/>
    </xf>
    <xf numFmtId="49" fontId="0" fillId="2" borderId="22" xfId="0" applyNumberFormat="1" applyFill="1" applyBorder="1" applyAlignment="1">
      <alignment horizontal="center"/>
    </xf>
    <xf numFmtId="0" fontId="10" fillId="2" borderId="0" xfId="0" applyFont="1" applyFill="1" applyAlignment="1">
      <alignment vertical="center"/>
    </xf>
    <xf numFmtId="0" fontId="19" fillId="2" borderId="0" xfId="2" applyFill="1" applyAlignment="1">
      <alignment horizontal="left" vertical="center"/>
    </xf>
    <xf numFmtId="0" fontId="0" fillId="2" borderId="21" xfId="0" applyNumberFormat="1" applyFill="1" applyBorder="1" applyAlignment="1">
      <alignment horizontal="center"/>
    </xf>
    <xf numFmtId="0" fontId="0" fillId="2" borderId="22" xfId="0" applyNumberFormat="1" applyFill="1" applyBorder="1" applyAlignment="1">
      <alignment horizontal="center"/>
    </xf>
    <xf numFmtId="0" fontId="0" fillId="2" borderId="0" xfId="0" applyFill="1" applyAlignment="1">
      <alignment horizontal="center"/>
    </xf>
    <xf numFmtId="0" fontId="2" fillId="2" borderId="21" xfId="0" applyFont="1" applyFill="1" applyBorder="1" applyAlignment="1">
      <alignment horizontal="center"/>
    </xf>
    <xf numFmtId="0" fontId="2" fillId="2" borderId="23" xfId="0" applyFont="1" applyFill="1" applyBorder="1" applyAlignment="1">
      <alignment horizontal="center"/>
    </xf>
    <xf numFmtId="0" fontId="2" fillId="2" borderId="22" xfId="0" applyFont="1" applyFill="1" applyBorder="1" applyAlignment="1">
      <alignment horizontal="center"/>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10" fillId="2" borderId="0" xfId="0" applyFont="1" applyFill="1" applyBorder="1" applyAlignment="1">
      <alignment horizontal="left" vertical="top" wrapText="1"/>
    </xf>
    <xf numFmtId="0" fontId="0" fillId="0" borderId="0" xfId="0" applyAlignment="1">
      <alignment horizontal="left" vertical="top" wrapText="1"/>
    </xf>
    <xf numFmtId="0" fontId="0" fillId="2" borderId="0" xfId="0" applyFont="1" applyFill="1" applyBorder="1" applyAlignment="1">
      <alignment horizontal="left" vertical="top" wrapText="1"/>
    </xf>
    <xf numFmtId="0" fontId="2" fillId="2" borderId="0" xfId="0" applyFont="1" applyFill="1" applyAlignment="1">
      <alignment horizontal="left"/>
    </xf>
    <xf numFmtId="0" fontId="10" fillId="2" borderId="0" xfId="0" applyFont="1" applyFill="1" applyAlignment="1">
      <alignment horizontal="left"/>
    </xf>
    <xf numFmtId="0" fontId="19" fillId="2" borderId="0" xfId="2" applyFill="1" applyAlignment="1">
      <alignment horizontal="left"/>
    </xf>
    <xf numFmtId="0" fontId="0" fillId="2" borderId="0" xfId="0" applyFill="1" applyBorder="1" applyAlignment="1">
      <alignment horizontal="left" vertical="top" wrapText="1"/>
    </xf>
    <xf numFmtId="0" fontId="0" fillId="2" borderId="0" xfId="0" applyFill="1" applyBorder="1" applyAlignment="1">
      <alignment horizontal="left" wrapText="1"/>
    </xf>
    <xf numFmtId="0" fontId="1" fillId="0" borderId="0" xfId="0" applyFont="1" applyBorder="1" applyAlignment="1">
      <alignment horizontal="center" vertical="center" wrapText="1"/>
    </xf>
    <xf numFmtId="0" fontId="1" fillId="0" borderId="3" xfId="0" applyFont="1" applyBorder="1" applyAlignment="1">
      <alignment horizontal="center" vertical="center" wrapText="1"/>
    </xf>
    <xf numFmtId="0" fontId="2" fillId="2" borderId="0" xfId="0" applyFont="1" applyFill="1" applyAlignment="1">
      <alignment horizontal="center" wrapText="1"/>
    </xf>
    <xf numFmtId="0" fontId="0" fillId="2" borderId="7" xfId="0" applyFill="1" applyBorder="1" applyAlignment="1">
      <alignment horizontal="center" vertical="center" wrapText="1"/>
    </xf>
    <xf numFmtId="0" fontId="0" fillId="2" borderId="2" xfId="0" applyFill="1" applyBorder="1" applyAlignment="1">
      <alignment horizontal="center" vertical="center" wrapText="1"/>
    </xf>
    <xf numFmtId="0" fontId="13" fillId="2" borderId="0" xfId="0" applyFont="1" applyFill="1" applyBorder="1" applyAlignment="1">
      <alignment horizontal="left" vertical="center" wrapText="1"/>
    </xf>
    <xf numFmtId="0" fontId="10" fillId="2" borderId="0" xfId="0" applyFont="1" applyFill="1" applyAlignment="1">
      <alignment horizontal="left" vertical="top" wrapText="1"/>
    </xf>
    <xf numFmtId="0" fontId="19" fillId="2" borderId="0" xfId="2" applyFill="1" applyAlignment="1">
      <alignment horizontal="right" indent="1"/>
    </xf>
    <xf numFmtId="0" fontId="2" fillId="2" borderId="0" xfId="0" applyFont="1" applyFill="1" applyBorder="1" applyAlignment="1">
      <alignment horizontal="center" vertical="top" wrapText="1"/>
    </xf>
    <xf numFmtId="0" fontId="60" fillId="2" borderId="0" xfId="0" applyFont="1" applyFill="1" applyBorder="1" applyAlignment="1">
      <alignment horizontal="right" vertical="top" wrapText="1"/>
    </xf>
    <xf numFmtId="0" fontId="24" fillId="5" borderId="21" xfId="0" applyFont="1" applyFill="1" applyBorder="1" applyAlignment="1">
      <alignment horizontal="center" vertical="top" wrapText="1"/>
    </xf>
    <xf numFmtId="0" fontId="24" fillId="5" borderId="23" xfId="0" applyFont="1" applyFill="1" applyBorder="1" applyAlignment="1">
      <alignment horizontal="center" vertical="top" wrapText="1"/>
    </xf>
    <xf numFmtId="0" fontId="24" fillId="5" borderId="22" xfId="0" applyFont="1" applyFill="1" applyBorder="1" applyAlignment="1">
      <alignment horizontal="center" vertical="top" wrapText="1"/>
    </xf>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quotePrefix="1" applyFill="1" applyAlignment="1">
      <alignment horizontal="left" vertical="top"/>
    </xf>
    <xf numFmtId="0" fontId="4" fillId="2" borderId="0" xfId="0" applyFont="1" applyFill="1" applyAlignment="1">
      <alignment horizontal="left" vertical="center"/>
    </xf>
    <xf numFmtId="0" fontId="0" fillId="2" borderId="28" xfId="0" applyFill="1" applyBorder="1" applyAlignment="1">
      <alignment horizontal="left" vertical="center" wrapText="1"/>
    </xf>
    <xf numFmtId="0" fontId="0" fillId="2" borderId="29" xfId="0" applyFill="1" applyBorder="1" applyAlignment="1">
      <alignment horizontal="left" vertical="center" wrapText="1"/>
    </xf>
    <xf numFmtId="0" fontId="0" fillId="2" borderId="25" xfId="0" applyFill="1" applyBorder="1" applyAlignment="1">
      <alignment horizontal="left"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2" borderId="0" xfId="0" applyFill="1" applyBorder="1" applyAlignment="1">
      <alignment horizontal="right" vertical="center"/>
    </xf>
    <xf numFmtId="0" fontId="21" fillId="2" borderId="0" xfId="0" applyFont="1" applyFill="1" applyAlignment="1">
      <alignment horizontal="left" vertical="center"/>
    </xf>
    <xf numFmtId="0" fontId="0" fillId="2" borderId="0" xfId="0" applyFill="1" applyAlignment="1">
      <alignment horizontal="left" vertical="top"/>
    </xf>
    <xf numFmtId="0" fontId="20" fillId="2" borderId="0" xfId="2" applyFont="1" applyFill="1" applyAlignment="1">
      <alignment horizontal="center" vertical="center" wrapText="1"/>
    </xf>
    <xf numFmtId="0" fontId="0" fillId="2" borderId="0" xfId="0" applyFill="1" applyBorder="1" applyAlignment="1">
      <alignment horizontal="left" vertical="top"/>
    </xf>
    <xf numFmtId="0" fontId="10" fillId="2" borderId="0" xfId="0" applyFont="1" applyFill="1" applyAlignment="1">
      <alignment horizontal="left" vertical="center"/>
    </xf>
    <xf numFmtId="0" fontId="21" fillId="2" borderId="0" xfId="0" applyFont="1" applyFill="1" applyBorder="1" applyAlignment="1">
      <alignment horizontal="left" vertical="center"/>
    </xf>
    <xf numFmtId="0" fontId="0" fillId="2" borderId="0" xfId="0" quotePrefix="1" applyFill="1" applyAlignment="1">
      <alignment horizontal="left"/>
    </xf>
    <xf numFmtId="0" fontId="0" fillId="2" borderId="0" xfId="0" applyFont="1" applyFill="1" applyAlignment="1">
      <alignment horizontal="left" vertical="center" wrapText="1"/>
    </xf>
    <xf numFmtId="0" fontId="0" fillId="2" borderId="0" xfId="0" quotePrefix="1" applyFill="1" applyAlignment="1">
      <alignment horizontal="left" vertical="top" wrapText="1"/>
    </xf>
    <xf numFmtId="0" fontId="22" fillId="2" borderId="0" xfId="0" applyFont="1" applyFill="1" applyAlignment="1">
      <alignment horizontal="left" vertical="top"/>
    </xf>
    <xf numFmtId="0" fontId="0" fillId="9" borderId="30" xfId="0" applyFill="1" applyBorder="1" applyAlignment="1">
      <alignment horizontal="left" vertical="center" wrapText="1"/>
    </xf>
    <xf numFmtId="0" fontId="0" fillId="9" borderId="32" xfId="0" applyFill="1" applyBorder="1" applyAlignment="1">
      <alignment horizontal="left" vertical="center" wrapText="1"/>
    </xf>
    <xf numFmtId="0" fontId="0" fillId="9" borderId="31" xfId="0" applyFill="1" applyBorder="1" applyAlignment="1">
      <alignment horizontal="left" vertical="center" wrapText="1"/>
    </xf>
    <xf numFmtId="0" fontId="0" fillId="9" borderId="33" xfId="0" applyFill="1" applyBorder="1" applyAlignment="1">
      <alignment horizontal="left" vertical="center"/>
    </xf>
    <xf numFmtId="0" fontId="0" fillId="9" borderId="34" xfId="0" applyFill="1" applyBorder="1" applyAlignment="1">
      <alignment horizontal="left" vertical="center"/>
    </xf>
    <xf numFmtId="0" fontId="0" fillId="9" borderId="35" xfId="0" applyFill="1" applyBorder="1" applyAlignment="1">
      <alignment horizontal="left" vertical="center"/>
    </xf>
    <xf numFmtId="0" fontId="4" fillId="7" borderId="13" xfId="0" applyFont="1" applyFill="1" applyBorder="1" applyAlignment="1">
      <alignment horizontal="left" vertical="center" wrapText="1"/>
    </xf>
    <xf numFmtId="0" fontId="4" fillId="7" borderId="15"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7" borderId="17" xfId="0" applyFont="1" applyFill="1" applyBorder="1" applyAlignment="1">
      <alignment horizontal="left" vertical="center" wrapText="1"/>
    </xf>
    <xf numFmtId="0" fontId="4" fillId="7" borderId="18" xfId="0" applyFont="1" applyFill="1" applyBorder="1" applyAlignment="1">
      <alignment horizontal="left" vertical="center" wrapText="1"/>
    </xf>
    <xf numFmtId="0" fontId="4" fillId="7" borderId="20" xfId="0" applyFont="1" applyFill="1" applyBorder="1" applyAlignment="1">
      <alignment horizontal="left" vertical="center" wrapText="1"/>
    </xf>
    <xf numFmtId="0" fontId="4" fillId="7" borderId="14" xfId="0" applyFont="1" applyFill="1" applyBorder="1" applyAlignment="1">
      <alignment horizontal="left" vertical="center" wrapText="1"/>
    </xf>
    <xf numFmtId="0" fontId="4" fillId="7" borderId="36" xfId="0" applyFont="1" applyFill="1" applyBorder="1" applyAlignment="1">
      <alignment horizontal="left" vertical="center" wrapText="1"/>
    </xf>
    <xf numFmtId="0" fontId="4" fillId="7" borderId="6" xfId="0" applyFont="1" applyFill="1" applyBorder="1" applyAlignment="1">
      <alignment horizontal="left" vertical="center" wrapText="1"/>
    </xf>
    <xf numFmtId="0" fontId="4" fillId="7" borderId="37" xfId="0" applyFont="1" applyFill="1" applyBorder="1" applyAlignment="1">
      <alignment horizontal="left" vertical="center" wrapText="1"/>
    </xf>
    <xf numFmtId="0" fontId="4" fillId="7" borderId="19" xfId="0" applyFont="1" applyFill="1" applyBorder="1" applyAlignment="1">
      <alignment horizontal="left" vertical="center" wrapText="1"/>
    </xf>
    <xf numFmtId="0" fontId="0" fillId="2" borderId="0" xfId="0" applyFont="1" applyFill="1" applyAlignment="1">
      <alignment horizontal="left" vertical="center"/>
    </xf>
    <xf numFmtId="0" fontId="0" fillId="2" borderId="0" xfId="0" quotePrefix="1" applyFont="1" applyFill="1" applyAlignment="1">
      <alignment horizontal="left" vertical="top"/>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7" xfId="0" applyFill="1" applyBorder="1" applyAlignment="1">
      <alignment horizontal="center" vertical="center" wrapText="1"/>
    </xf>
    <xf numFmtId="0" fontId="0" fillId="9" borderId="2" xfId="0" applyFill="1" applyBorder="1" applyAlignment="1">
      <alignment horizontal="center" vertical="center" wrapText="1"/>
    </xf>
    <xf numFmtId="0" fontId="0" fillId="7" borderId="7" xfId="0" applyFont="1" applyFill="1" applyBorder="1" applyAlignment="1">
      <alignment horizontal="left" vertical="top" wrapText="1"/>
    </xf>
    <xf numFmtId="0" fontId="0" fillId="7" borderId="2"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0" xfId="0" quotePrefix="1" applyFill="1" applyBorder="1" applyAlignment="1">
      <alignment horizontal="left" vertical="top" wrapText="1"/>
    </xf>
    <xf numFmtId="0" fontId="0" fillId="7" borderId="5"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9"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9" borderId="7" xfId="0" applyFill="1" applyBorder="1" applyAlignment="1">
      <alignment horizontal="left" vertical="center"/>
    </xf>
    <xf numFmtId="0" fontId="0" fillId="9" borderId="5" xfId="0" applyFill="1" applyBorder="1" applyAlignment="1">
      <alignment horizontal="left" vertical="center"/>
    </xf>
    <xf numFmtId="0" fontId="0" fillId="9" borderId="5" xfId="0" applyFill="1" applyBorder="1" applyAlignment="1">
      <alignment horizontal="center" vertical="center" wrapText="1"/>
    </xf>
    <xf numFmtId="0" fontId="0" fillId="9" borderId="5" xfId="0" applyFill="1" applyBorder="1" applyAlignment="1">
      <alignment horizontal="center" vertical="center"/>
    </xf>
    <xf numFmtId="0" fontId="0" fillId="9" borderId="23" xfId="0" applyFill="1" applyBorder="1" applyAlignment="1">
      <alignment horizontal="center" vertical="center"/>
    </xf>
    <xf numFmtId="0" fontId="4" fillId="7" borderId="30" xfId="0" applyFont="1" applyFill="1" applyBorder="1" applyAlignment="1">
      <alignment horizontal="left" vertical="center" wrapText="1"/>
    </xf>
    <xf numFmtId="0" fontId="4" fillId="7" borderId="32" xfId="0" applyFont="1" applyFill="1" applyBorder="1" applyAlignment="1">
      <alignment horizontal="left" vertical="center" wrapText="1"/>
    </xf>
    <xf numFmtId="0" fontId="4" fillId="2" borderId="30" xfId="0" applyFont="1" applyFill="1" applyBorder="1" applyAlignment="1">
      <alignment horizontal="left" vertical="center" wrapText="1"/>
    </xf>
    <xf numFmtId="0" fontId="4" fillId="2" borderId="31" xfId="0" applyFont="1" applyFill="1" applyBorder="1" applyAlignment="1">
      <alignment horizontal="left" vertical="center" wrapText="1"/>
    </xf>
    <xf numFmtId="0" fontId="4" fillId="2" borderId="36" xfId="0" applyFont="1" applyFill="1" applyBorder="1" applyAlignment="1">
      <alignment horizontal="left" vertical="center"/>
    </xf>
    <xf numFmtId="0" fontId="4" fillId="2" borderId="6" xfId="0" applyFont="1" applyFill="1" applyBorder="1" applyAlignment="1">
      <alignment horizontal="left" vertical="center"/>
    </xf>
    <xf numFmtId="0" fontId="4" fillId="2" borderId="37" xfId="0" applyFont="1" applyFill="1" applyBorder="1" applyAlignment="1">
      <alignment horizontal="left" vertical="center"/>
    </xf>
    <xf numFmtId="0" fontId="4" fillId="2" borderId="38" xfId="0" applyFont="1" applyFill="1" applyBorder="1" applyAlignment="1">
      <alignment horizontal="left" vertical="center"/>
    </xf>
    <xf numFmtId="0" fontId="4" fillId="2" borderId="39" xfId="0" applyFont="1" applyFill="1" applyBorder="1" applyAlignment="1">
      <alignment horizontal="left" vertical="center"/>
    </xf>
    <xf numFmtId="0" fontId="4" fillId="2" borderId="40" xfId="0" applyFont="1" applyFill="1" applyBorder="1" applyAlignment="1">
      <alignment horizontal="left" vertical="center"/>
    </xf>
    <xf numFmtId="0" fontId="0" fillId="2" borderId="21" xfId="0" applyFill="1" applyBorder="1" applyAlignment="1">
      <alignment horizontal="left" vertical="top" wrapText="1"/>
    </xf>
    <xf numFmtId="0" fontId="0" fillId="2" borderId="22" xfId="0" applyFill="1" applyBorder="1" applyAlignment="1">
      <alignment horizontal="left" vertical="top" wrapText="1"/>
    </xf>
    <xf numFmtId="0" fontId="2" fillId="9" borderId="21" xfId="0" applyFont="1" applyFill="1" applyBorder="1" applyAlignment="1">
      <alignment horizontal="left" vertical="top"/>
    </xf>
    <xf numFmtId="0" fontId="2" fillId="9" borderId="22" xfId="0" applyFont="1" applyFill="1" applyBorder="1" applyAlignment="1">
      <alignment horizontal="left" vertical="top"/>
    </xf>
    <xf numFmtId="0" fontId="21" fillId="2" borderId="7"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1" fillId="2" borderId="21" xfId="0" applyFont="1" applyFill="1" applyBorder="1" applyAlignment="1">
      <alignment horizontal="left" vertical="top" wrapText="1"/>
    </xf>
    <xf numFmtId="0" fontId="21" fillId="2" borderId="22" xfId="0" applyFont="1" applyFill="1" applyBorder="1" applyAlignment="1">
      <alignment horizontal="left" vertical="top" wrapText="1"/>
    </xf>
    <xf numFmtId="0" fontId="55" fillId="2" borderId="7" xfId="0" applyFont="1" applyFill="1" applyBorder="1" applyAlignment="1">
      <alignment horizontal="left" vertical="top" wrapText="1"/>
    </xf>
    <xf numFmtId="0" fontId="55" fillId="2" borderId="2" xfId="0" applyFont="1" applyFill="1" applyBorder="1" applyAlignment="1">
      <alignment horizontal="left" vertical="top" wrapText="1"/>
    </xf>
    <xf numFmtId="0" fontId="55" fillId="2" borderId="5" xfId="0" applyFont="1" applyFill="1" applyBorder="1" applyAlignment="1">
      <alignment horizontal="left" vertical="top" wrapText="1"/>
    </xf>
    <xf numFmtId="0" fontId="4" fillId="2" borderId="36"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37" xfId="0" applyFont="1" applyFill="1" applyBorder="1" applyAlignment="1">
      <alignment horizontal="left" vertical="center" wrapText="1"/>
    </xf>
    <xf numFmtId="0" fontId="4" fillId="2" borderId="38" xfId="0" applyFont="1" applyFill="1" applyBorder="1" applyAlignment="1">
      <alignment horizontal="left" vertical="center" wrapText="1"/>
    </xf>
    <xf numFmtId="0" fontId="4" fillId="2" borderId="39" xfId="0" applyFont="1" applyFill="1" applyBorder="1" applyAlignment="1">
      <alignment horizontal="left" vertical="center" wrapText="1"/>
    </xf>
    <xf numFmtId="0" fontId="4" fillId="2" borderId="40" xfId="0" applyFont="1" applyFill="1" applyBorder="1" applyAlignment="1">
      <alignment horizontal="left" vertical="center" wrapText="1"/>
    </xf>
    <xf numFmtId="0" fontId="0" fillId="9" borderId="33" xfId="0" applyFill="1" applyBorder="1" applyAlignment="1">
      <alignment horizontal="left" vertical="center" wrapText="1"/>
    </xf>
    <xf numFmtId="0" fontId="0" fillId="9" borderId="34" xfId="0" applyFill="1" applyBorder="1" applyAlignment="1">
      <alignment horizontal="left" vertical="center" wrapText="1"/>
    </xf>
    <xf numFmtId="0" fontId="0" fillId="9" borderId="35" xfId="0" applyFill="1" applyBorder="1" applyAlignment="1">
      <alignment horizontal="left" vertical="center" wrapText="1"/>
    </xf>
    <xf numFmtId="0" fontId="0" fillId="7" borderId="6" xfId="0" applyFont="1" applyFill="1" applyBorder="1" applyAlignment="1">
      <alignment horizontal="left" vertical="top" wrapText="1"/>
    </xf>
    <xf numFmtId="0" fontId="57" fillId="0" borderId="6" xfId="0" applyFont="1" applyFill="1" applyBorder="1" applyAlignment="1">
      <alignment horizontal="left" vertical="top" wrapText="1"/>
    </xf>
    <xf numFmtId="0" fontId="59" fillId="0" borderId="6" xfId="0" applyFont="1" applyFill="1" applyBorder="1" applyAlignment="1">
      <alignment horizontal="left" vertical="center" wrapText="1"/>
    </xf>
    <xf numFmtId="0" fontId="57" fillId="0" borderId="21" xfId="0" applyFont="1" applyFill="1" applyBorder="1" applyAlignment="1">
      <alignment horizontal="left" vertical="top" wrapText="1"/>
    </xf>
    <xf numFmtId="0" fontId="57" fillId="0" borderId="22" xfId="0" applyFont="1" applyFill="1" applyBorder="1" applyAlignment="1">
      <alignment horizontal="left" vertical="top" wrapText="1"/>
    </xf>
    <xf numFmtId="0" fontId="62" fillId="2" borderId="21" xfId="0" applyFont="1" applyFill="1" applyBorder="1" applyAlignment="1">
      <alignment horizontal="center" vertical="center"/>
    </xf>
    <xf numFmtId="0" fontId="62" fillId="2" borderId="23" xfId="0" applyFont="1" applyFill="1" applyBorder="1" applyAlignment="1">
      <alignment horizontal="center" vertical="center"/>
    </xf>
    <xf numFmtId="0" fontId="62" fillId="2" borderId="22" xfId="0" applyFont="1" applyFill="1" applyBorder="1" applyAlignment="1">
      <alignment horizontal="center" vertical="center"/>
    </xf>
    <xf numFmtId="0" fontId="61" fillId="0" borderId="21" xfId="0" applyFont="1" applyFill="1" applyBorder="1" applyAlignment="1">
      <alignment horizontal="left" vertical="top" wrapText="1"/>
    </xf>
    <xf numFmtId="0" fontId="61" fillId="0" borderId="22" xfId="0" applyFont="1" applyFill="1" applyBorder="1" applyAlignment="1">
      <alignment horizontal="left" vertical="top" wrapText="1"/>
    </xf>
    <xf numFmtId="0" fontId="13" fillId="2" borderId="0" xfId="0" applyFont="1" applyFill="1" applyAlignment="1">
      <alignment horizontal="left" wrapText="1"/>
    </xf>
    <xf numFmtId="0" fontId="19" fillId="2" borderId="0" xfId="2" applyFill="1" applyAlignment="1">
      <alignment horizontal="left" wrapText="1"/>
    </xf>
    <xf numFmtId="0" fontId="20" fillId="2" borderId="0" xfId="2" applyFont="1" applyFill="1" applyAlignment="1">
      <alignment horizontal="center"/>
    </xf>
    <xf numFmtId="0" fontId="19" fillId="2" borderId="0" xfId="2" applyFill="1" applyAlignment="1">
      <alignment horizontal="left" vertical="center" wrapText="1"/>
    </xf>
    <xf numFmtId="0" fontId="20" fillId="8" borderId="30" xfId="2" applyFont="1" applyFill="1" applyBorder="1" applyAlignment="1">
      <alignment horizontal="center"/>
    </xf>
    <xf numFmtId="0" fontId="20" fillId="8" borderId="32" xfId="2" applyFont="1" applyFill="1" applyBorder="1" applyAlignment="1">
      <alignment horizontal="center"/>
    </xf>
    <xf numFmtId="0" fontId="15" fillId="2" borderId="0" xfId="0" applyFont="1" applyFill="1" applyAlignment="1">
      <alignment horizontal="left" wrapText="1"/>
    </xf>
    <xf numFmtId="0" fontId="39" fillId="16" borderId="6" xfId="0" applyFont="1" applyFill="1" applyBorder="1" applyAlignment="1">
      <alignment horizontal="center"/>
    </xf>
    <xf numFmtId="0" fontId="39" fillId="16" borderId="21" xfId="0" applyFont="1" applyFill="1" applyBorder="1" applyAlignment="1">
      <alignment horizontal="center"/>
    </xf>
    <xf numFmtId="0" fontId="39" fillId="16" borderId="23" xfId="0" applyFont="1" applyFill="1" applyBorder="1" applyAlignment="1">
      <alignment horizontal="center"/>
    </xf>
    <xf numFmtId="0" fontId="39" fillId="16" borderId="22" xfId="0" applyFont="1" applyFill="1" applyBorder="1" applyAlignment="1">
      <alignment horizontal="center"/>
    </xf>
    <xf numFmtId="0" fontId="39" fillId="16" borderId="21" xfId="0" applyFont="1" applyFill="1" applyBorder="1" applyAlignment="1">
      <alignment horizontal="center" wrapText="1"/>
    </xf>
    <xf numFmtId="0" fontId="39" fillId="16" borderId="23" xfId="0" applyFont="1" applyFill="1" applyBorder="1" applyAlignment="1">
      <alignment horizontal="center" wrapText="1"/>
    </xf>
    <xf numFmtId="0" fontId="39" fillId="16" borderId="22" xfId="0" applyFont="1" applyFill="1" applyBorder="1" applyAlignment="1">
      <alignment horizontal="center" wrapText="1"/>
    </xf>
    <xf numFmtId="0" fontId="1" fillId="0" borderId="0" xfId="0" applyFont="1" applyAlignment="1">
      <alignment wrapText="1"/>
    </xf>
    <xf numFmtId="0" fontId="1" fillId="0" borderId="49" xfId="0" applyFont="1" applyBorder="1" applyAlignment="1">
      <alignment wrapText="1"/>
    </xf>
    <xf numFmtId="0" fontId="40" fillId="0" borderId="0" xfId="0" applyFont="1" applyAlignment="1">
      <alignment wrapText="1"/>
    </xf>
    <xf numFmtId="0" fontId="40" fillId="0" borderId="1" xfId="0" applyFont="1" applyBorder="1" applyAlignment="1">
      <alignment wrapText="1"/>
    </xf>
    <xf numFmtId="0" fontId="40" fillId="0" borderId="51" xfId="0" applyFont="1" applyBorder="1" applyAlignment="1">
      <alignment wrapText="1"/>
    </xf>
    <xf numFmtId="0" fontId="40" fillId="0" borderId="52" xfId="0" applyFont="1" applyBorder="1" applyAlignment="1">
      <alignment wrapText="1"/>
    </xf>
    <xf numFmtId="0" fontId="39" fillId="13" borderId="8" xfId="0" applyFont="1" applyFill="1" applyBorder="1" applyAlignment="1">
      <alignment wrapText="1"/>
    </xf>
    <xf numFmtId="0" fontId="39" fillId="13" borderId="11" xfId="0" applyFont="1" applyFill="1" applyBorder="1" applyAlignment="1">
      <alignment wrapText="1"/>
    </xf>
    <xf numFmtId="0" fontId="39" fillId="13" borderId="12" xfId="0" applyFont="1" applyFill="1" applyBorder="1" applyAlignment="1">
      <alignment wrapText="1"/>
    </xf>
    <xf numFmtId="0" fontId="39" fillId="13" borderId="1" xfId="0" applyFont="1" applyFill="1" applyBorder="1" applyAlignment="1">
      <alignment wrapText="1"/>
    </xf>
    <xf numFmtId="0" fontId="39" fillId="13" borderId="9" xfId="0" applyFont="1" applyFill="1" applyBorder="1" applyAlignment="1">
      <alignment wrapText="1"/>
    </xf>
    <xf numFmtId="0" fontId="39" fillId="13" borderId="4" xfId="0" applyFont="1" applyFill="1" applyBorder="1" applyAlignment="1">
      <alignment wrapText="1"/>
    </xf>
    <xf numFmtId="0" fontId="1" fillId="0" borderId="51" xfId="0" applyFont="1" applyBorder="1" applyAlignment="1">
      <alignment wrapText="1"/>
    </xf>
    <xf numFmtId="0" fontId="39" fillId="14" borderId="12" xfId="0" applyFont="1" applyFill="1" applyBorder="1" applyAlignment="1">
      <alignment wrapText="1"/>
    </xf>
    <xf numFmtId="0" fontId="39" fillId="14" borderId="1" xfId="0" applyFont="1" applyFill="1" applyBorder="1" applyAlignment="1">
      <alignment wrapText="1"/>
    </xf>
    <xf numFmtId="0" fontId="39" fillId="14" borderId="9" xfId="0" applyFont="1" applyFill="1" applyBorder="1" applyAlignment="1">
      <alignment wrapText="1"/>
    </xf>
    <xf numFmtId="0" fontId="39" fillId="14" borderId="4" xfId="0" applyFont="1" applyFill="1" applyBorder="1" applyAlignment="1">
      <alignment wrapText="1"/>
    </xf>
    <xf numFmtId="0" fontId="39" fillId="14" borderId="8" xfId="0" applyFont="1" applyFill="1" applyBorder="1" applyAlignment="1">
      <alignment wrapText="1"/>
    </xf>
    <xf numFmtId="0" fontId="39" fillId="14" borderId="11" xfId="0" applyFont="1" applyFill="1" applyBorder="1" applyAlignment="1">
      <alignment wrapText="1"/>
    </xf>
    <xf numFmtId="0" fontId="40" fillId="0" borderId="49" xfId="0" applyFont="1" applyBorder="1" applyAlignment="1">
      <alignment wrapText="1"/>
    </xf>
    <xf numFmtId="0" fontId="40" fillId="0" borderId="50" xfId="0" applyFont="1" applyBorder="1" applyAlignment="1">
      <alignment wrapText="1"/>
    </xf>
    <xf numFmtId="0" fontId="52" fillId="17" borderId="0" xfId="0" applyFont="1" applyFill="1" applyAlignment="1">
      <alignment horizontal="left" vertical="top"/>
    </xf>
    <xf numFmtId="0" fontId="1" fillId="0" borderId="0" xfId="0" applyFont="1" applyAlignment="1">
      <alignment vertical="top" wrapText="1"/>
    </xf>
    <xf numFmtId="0" fontId="1" fillId="0" borderId="1" xfId="0" applyFont="1" applyBorder="1" applyAlignment="1">
      <alignment vertical="top" wrapText="1"/>
    </xf>
    <xf numFmtId="0" fontId="40" fillId="0" borderId="53" xfId="0" applyFont="1" applyBorder="1" applyAlignment="1">
      <alignment wrapText="1"/>
    </xf>
    <xf numFmtId="0" fontId="40" fillId="0" borderId="49" xfId="0" applyFont="1" applyBorder="1"/>
    <xf numFmtId="0" fontId="40" fillId="0" borderId="53" xfId="0" applyFont="1" applyBorder="1"/>
    <xf numFmtId="0" fontId="1" fillId="0" borderId="49" xfId="0" applyFont="1" applyBorder="1"/>
    <xf numFmtId="0" fontId="2" fillId="0" borderId="0" xfId="0" applyFont="1" applyAlignment="1">
      <alignment horizontal="left" vertical="top" wrapText="1"/>
    </xf>
    <xf numFmtId="0" fontId="2" fillId="2" borderId="0" xfId="0" applyFont="1" applyFill="1" applyBorder="1" applyAlignment="1">
      <alignment horizontal="left" vertical="top" wrapText="1"/>
    </xf>
    <xf numFmtId="0" fontId="2" fillId="2" borderId="0" xfId="0" applyFont="1" applyFill="1" applyBorder="1" applyAlignment="1">
      <alignment horizontal="left" vertical="top"/>
    </xf>
    <xf numFmtId="0" fontId="4" fillId="2" borderId="1" xfId="0" applyFont="1" applyFill="1" applyBorder="1" applyAlignment="1">
      <alignment horizontal="left" vertical="top" wrapText="1"/>
    </xf>
    <xf numFmtId="0" fontId="2" fillId="2" borderId="0" xfId="0" applyFont="1" applyFill="1" applyAlignment="1">
      <alignment horizontal="left" vertical="center"/>
    </xf>
    <xf numFmtId="0" fontId="19" fillId="2" borderId="0" xfId="2" applyFill="1" applyBorder="1" applyAlignment="1">
      <alignment horizontal="left" vertical="top" wrapText="1"/>
    </xf>
    <xf numFmtId="0" fontId="19" fillId="2" borderId="0" xfId="2" applyFont="1" applyFill="1" applyAlignment="1">
      <alignment horizontal="right"/>
    </xf>
    <xf numFmtId="0" fontId="0" fillId="2" borderId="0" xfId="0" applyFont="1" applyFill="1" applyBorder="1" applyAlignment="1">
      <alignment horizontal="left" vertical="center"/>
    </xf>
    <xf numFmtId="0" fontId="0" fillId="2" borderId="3" xfId="0" applyFont="1" applyFill="1" applyBorder="1" applyAlignment="1">
      <alignment horizontal="left" vertical="center"/>
    </xf>
    <xf numFmtId="0" fontId="31" fillId="0" borderId="0" xfId="2" applyFont="1" applyAlignment="1">
      <alignment horizontal="left"/>
    </xf>
    <xf numFmtId="0" fontId="11" fillId="21" borderId="0" xfId="0" applyFont="1" applyFill="1" applyAlignment="1">
      <alignment horizontal="center"/>
    </xf>
    <xf numFmtId="0" fontId="2" fillId="2" borderId="0" xfId="0" applyFont="1" applyFill="1" applyAlignment="1">
      <alignment horizontal="left" wrapText="1"/>
    </xf>
    <xf numFmtId="0" fontId="0" fillId="2" borderId="0" xfId="0" applyFont="1" applyFill="1" applyAlignment="1">
      <alignment horizontal="left" vertical="center" wrapText="1" indent="2"/>
    </xf>
    <xf numFmtId="0" fontId="0" fillId="2" borderId="3" xfId="0" applyFont="1" applyFill="1" applyBorder="1" applyAlignment="1">
      <alignment horizontal="left" vertical="center" wrapText="1" indent="2"/>
    </xf>
  </cellXfs>
  <cellStyles count="3">
    <cellStyle name="Hyperlink" xfId="2" builtinId="8"/>
    <cellStyle name="Normal" xfId="0" builtinId="0"/>
    <cellStyle name="Percent" xfId="1" builtinId="5"/>
  </cellStyles>
  <dxfs count="72">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3</xdr:col>
      <xdr:colOff>4953001</xdr:colOff>
      <xdr:row>46</xdr:row>
      <xdr:rowOff>95250</xdr:rowOff>
    </xdr:from>
    <xdr:to>
      <xdr:col>4</xdr:col>
      <xdr:colOff>152401</xdr:colOff>
      <xdr:row>49</xdr:row>
      <xdr:rowOff>9526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8353426" y="13535025"/>
          <a:ext cx="1962150" cy="533401"/>
        </a:xfrm>
        <a:prstGeom prst="rect">
          <a:avLst/>
        </a:prstGeom>
      </xdr:spPr>
    </xdr:pic>
    <xdr:clientData/>
  </xdr:twoCellAnchor>
  <xdr:twoCellAnchor editAs="oneCell">
    <xdr:from>
      <xdr:col>3</xdr:col>
      <xdr:colOff>4943475</xdr:colOff>
      <xdr:row>49</xdr:row>
      <xdr:rowOff>85725</xdr:rowOff>
    </xdr:from>
    <xdr:to>
      <xdr:col>4</xdr:col>
      <xdr:colOff>161922</xdr:colOff>
      <xdr:row>51</xdr:row>
      <xdr:rowOff>171450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8343900" y="14144625"/>
          <a:ext cx="1981197" cy="485775"/>
        </a:xfrm>
        <a:prstGeom prst="rect">
          <a:avLst/>
        </a:prstGeom>
      </xdr:spPr>
    </xdr:pic>
    <xdr:clientData/>
  </xdr:twoCellAnchor>
  <xdr:twoCellAnchor editAs="oneCell">
    <xdr:from>
      <xdr:col>3</xdr:col>
      <xdr:colOff>3486151</xdr:colOff>
      <xdr:row>44</xdr:row>
      <xdr:rowOff>9525</xdr:rowOff>
    </xdr:from>
    <xdr:to>
      <xdr:col>3</xdr:col>
      <xdr:colOff>4946398</xdr:colOff>
      <xdr:row>51</xdr:row>
      <xdr:rowOff>56898</xdr:rowOff>
    </xdr:to>
    <xdr:pic>
      <xdr:nvPicPr>
        <xdr:cNvPr id="6" name="Picture 5">
          <a:extLst>
            <a:ext uri="{FF2B5EF4-FFF2-40B4-BE49-F238E27FC236}">
              <a16:creationId xmlns:a16="http://schemas.microsoft.com/office/drawing/2014/main" id="{00000000-0008-0000-0000-000006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6886576" y="13068300"/>
          <a:ext cx="1460247" cy="1447548"/>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4933949</xdr:colOff>
      <xdr:row>44</xdr:row>
      <xdr:rowOff>1</xdr:rowOff>
    </xdr:from>
    <xdr:to>
      <xdr:col>4</xdr:col>
      <xdr:colOff>155447</xdr:colOff>
      <xdr:row>46</xdr:row>
      <xdr:rowOff>106966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8334374" y="13058776"/>
          <a:ext cx="1984248" cy="487965"/>
        </a:xfrm>
        <a:prstGeom prst="rect">
          <a:avLst/>
        </a:prstGeom>
      </xdr:spPr>
    </xdr:pic>
    <xdr:clientData/>
  </xdr:twoCellAnchor>
  <xdr:twoCellAnchor editAs="oneCell">
    <xdr:from>
      <xdr:col>3</xdr:col>
      <xdr:colOff>3201130</xdr:colOff>
      <xdr:row>2</xdr:row>
      <xdr:rowOff>574595</xdr:rowOff>
    </xdr:from>
    <xdr:to>
      <xdr:col>3</xdr:col>
      <xdr:colOff>5524500</xdr:colOff>
      <xdr:row>14</xdr:row>
      <xdr:rowOff>817506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l="51904" t="27814" r="21319" b="14808"/>
        <a:stretch/>
      </xdr:blipFill>
      <xdr:spPr>
        <a:xfrm>
          <a:off x="6601555" y="1165145"/>
          <a:ext cx="2323370" cy="2967061"/>
        </a:xfrm>
        <a:prstGeom prst="rect">
          <a:avLst/>
        </a:prstGeom>
      </xdr:spPr>
    </xdr:pic>
    <xdr:clientData/>
  </xdr:twoCellAnchor>
  <xdr:twoCellAnchor editAs="oneCell">
    <xdr:from>
      <xdr:col>1</xdr:col>
      <xdr:colOff>149828</xdr:colOff>
      <xdr:row>28</xdr:row>
      <xdr:rowOff>0</xdr:rowOff>
    </xdr:from>
    <xdr:to>
      <xdr:col>3</xdr:col>
      <xdr:colOff>3095625</xdr:colOff>
      <xdr:row>43</xdr:row>
      <xdr:rowOff>23142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4"/>
        <a:srcRect l="14194" t="15952" r="47101" b="20156"/>
        <a:stretch/>
      </xdr:blipFill>
      <xdr:spPr>
        <a:xfrm>
          <a:off x="1140428" y="9649249"/>
          <a:ext cx="5355622" cy="3185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1443593</xdr:colOff>
      <xdr:row>40</xdr:row>
      <xdr:rowOff>85724</xdr:rowOff>
    </xdr:from>
    <xdr:to>
      <xdr:col>24</xdr:col>
      <xdr:colOff>584113</xdr:colOff>
      <xdr:row>43</xdr:row>
      <xdr:rowOff>-1</xdr:rowOff>
    </xdr:to>
    <xdr:pic>
      <xdr:nvPicPr>
        <xdr:cNvPr id="22" name="Picture 21">
          <a:extLst>
            <a:ext uri="{FF2B5EF4-FFF2-40B4-BE49-F238E27FC236}">
              <a16:creationId xmlns:a16="http://schemas.microsoft.com/office/drawing/2014/main" id="{00000000-0008-0000-0900-000016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27403548" y="11498406"/>
          <a:ext cx="1980702" cy="485775"/>
        </a:xfrm>
        <a:prstGeom prst="rect">
          <a:avLst/>
        </a:prstGeom>
      </xdr:spPr>
    </xdr:pic>
    <xdr:clientData/>
  </xdr:twoCellAnchor>
  <xdr:twoCellAnchor editAs="oneCell">
    <xdr:from>
      <xdr:col>21</xdr:col>
      <xdr:colOff>855763</xdr:colOff>
      <xdr:row>35</xdr:row>
      <xdr:rowOff>9524</xdr:rowOff>
    </xdr:from>
    <xdr:to>
      <xdr:col>22</xdr:col>
      <xdr:colOff>1344914</xdr:colOff>
      <xdr:row>42</xdr:row>
      <xdr:rowOff>129920</xdr:rowOff>
    </xdr:to>
    <xdr:pic>
      <xdr:nvPicPr>
        <xdr:cNvPr id="23" name="Picture 22">
          <a:extLst>
            <a:ext uri="{FF2B5EF4-FFF2-40B4-BE49-F238E27FC236}">
              <a16:creationId xmlns:a16="http://schemas.microsoft.com/office/drawing/2014/main" id="{00000000-0008-0000-0900-000017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25845899" y="10469706"/>
          <a:ext cx="1458969"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1434067</xdr:colOff>
      <xdr:row>35</xdr:row>
      <xdr:rowOff>0</xdr:rowOff>
    </xdr:from>
    <xdr:to>
      <xdr:col>24</xdr:col>
      <xdr:colOff>577638</xdr:colOff>
      <xdr:row>37</xdr:row>
      <xdr:rowOff>100614</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27394022" y="10460182"/>
          <a:ext cx="1983753" cy="481614"/>
        </a:xfrm>
        <a:prstGeom prst="rect">
          <a:avLst/>
        </a:prstGeom>
      </xdr:spPr>
    </xdr:pic>
    <xdr:clientData/>
  </xdr:twoCellAnchor>
  <xdr:twoCellAnchor editAs="oneCell">
    <xdr:from>
      <xdr:col>22</xdr:col>
      <xdr:colOff>1434068</xdr:colOff>
      <xdr:row>37</xdr:row>
      <xdr:rowOff>95249</xdr:rowOff>
    </xdr:from>
    <xdr:to>
      <xdr:col>24</xdr:col>
      <xdr:colOff>577639</xdr:colOff>
      <xdr:row>40</xdr:row>
      <xdr:rowOff>63156</xdr:rowOff>
    </xdr:to>
    <xdr:pic>
      <xdr:nvPicPr>
        <xdr:cNvPr id="25" name="Picture 24">
          <a:extLst>
            <a:ext uri="{FF2B5EF4-FFF2-40B4-BE49-F238E27FC236}">
              <a16:creationId xmlns:a16="http://schemas.microsoft.com/office/drawing/2014/main" id="{00000000-0008-0000-0900-00001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27394023" y="10936431"/>
          <a:ext cx="1983753" cy="539407"/>
        </a:xfrm>
        <a:prstGeom prst="rect">
          <a:avLst/>
        </a:prstGeom>
      </xdr:spPr>
    </xdr:pic>
    <xdr:clientData/>
  </xdr:twoCellAnchor>
  <xdr:twoCellAnchor>
    <xdr:from>
      <xdr:col>4</xdr:col>
      <xdr:colOff>9525</xdr:colOff>
      <xdr:row>14</xdr:row>
      <xdr:rowOff>495300</xdr:rowOff>
    </xdr:from>
    <xdr:to>
      <xdr:col>5</xdr:col>
      <xdr:colOff>9525</xdr:colOff>
      <xdr:row>14</xdr:row>
      <xdr:rowOff>504825</xdr:rowOff>
    </xdr:to>
    <xdr:cxnSp macro="">
      <xdr:nvCxnSpPr>
        <xdr:cNvPr id="43" name="Straight Arrow Connector 42">
          <a:extLst>
            <a:ext uri="{FF2B5EF4-FFF2-40B4-BE49-F238E27FC236}">
              <a16:creationId xmlns:a16="http://schemas.microsoft.com/office/drawing/2014/main" id="{00000000-0008-0000-0900-00002B000000}"/>
            </a:ext>
          </a:extLst>
        </xdr:cNvPr>
        <xdr:cNvCxnSpPr/>
      </xdr:nvCxnSpPr>
      <xdr:spPr>
        <a:xfrm>
          <a:off x="5067300" y="11972925"/>
          <a:ext cx="8763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51955</xdr:colOff>
      <xdr:row>14</xdr:row>
      <xdr:rowOff>409575</xdr:rowOff>
    </xdr:from>
    <xdr:to>
      <xdr:col>14</xdr:col>
      <xdr:colOff>790575</xdr:colOff>
      <xdr:row>14</xdr:row>
      <xdr:rowOff>415637</xdr:rowOff>
    </xdr:to>
    <xdr:cxnSp macro="">
      <xdr:nvCxnSpPr>
        <xdr:cNvPr id="44" name="Straight Arrow Connector 43">
          <a:extLst>
            <a:ext uri="{FF2B5EF4-FFF2-40B4-BE49-F238E27FC236}">
              <a16:creationId xmlns:a16="http://schemas.microsoft.com/office/drawing/2014/main" id="{00000000-0008-0000-0900-00002C000000}"/>
            </a:ext>
          </a:extLst>
        </xdr:cNvPr>
        <xdr:cNvCxnSpPr/>
      </xdr:nvCxnSpPr>
      <xdr:spPr>
        <a:xfrm flipV="1">
          <a:off x="17127682" y="4912302"/>
          <a:ext cx="738620" cy="60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14</xdr:row>
      <xdr:rowOff>409575</xdr:rowOff>
    </xdr:from>
    <xdr:to>
      <xdr:col>10</xdr:col>
      <xdr:colOff>9525</xdr:colOff>
      <xdr:row>14</xdr:row>
      <xdr:rowOff>419100</xdr:rowOff>
    </xdr:to>
    <xdr:cxnSp macro="">
      <xdr:nvCxnSpPr>
        <xdr:cNvPr id="46" name="Straight Arrow Connector 45">
          <a:extLst>
            <a:ext uri="{FF2B5EF4-FFF2-40B4-BE49-F238E27FC236}">
              <a16:creationId xmlns:a16="http://schemas.microsoft.com/office/drawing/2014/main" id="{00000000-0008-0000-0900-00002E000000}"/>
            </a:ext>
          </a:extLst>
        </xdr:cNvPr>
        <xdr:cNvCxnSpPr/>
      </xdr:nvCxnSpPr>
      <xdr:spPr>
        <a:xfrm>
          <a:off x="10229850" y="11887200"/>
          <a:ext cx="8763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xdr:row>
      <xdr:rowOff>333376</xdr:rowOff>
    </xdr:from>
    <xdr:to>
      <xdr:col>19</xdr:col>
      <xdr:colOff>847725</xdr:colOff>
      <xdr:row>13</xdr:row>
      <xdr:rowOff>123825</xdr:rowOff>
    </xdr:to>
    <xdr:cxnSp macro="">
      <xdr:nvCxnSpPr>
        <xdr:cNvPr id="49" name="Straight Arrow Connector 48">
          <a:extLst>
            <a:ext uri="{FF2B5EF4-FFF2-40B4-BE49-F238E27FC236}">
              <a16:creationId xmlns:a16="http://schemas.microsoft.com/office/drawing/2014/main" id="{00000000-0008-0000-0900-000031000000}"/>
            </a:ext>
          </a:extLst>
        </xdr:cNvPr>
        <xdr:cNvCxnSpPr/>
      </xdr:nvCxnSpPr>
      <xdr:spPr>
        <a:xfrm flipV="1">
          <a:off x="15668625" y="9258301"/>
          <a:ext cx="6296025" cy="20097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38100</xdr:colOff>
      <xdr:row>14</xdr:row>
      <xdr:rowOff>466725</xdr:rowOff>
    </xdr:from>
    <xdr:to>
      <xdr:col>19</xdr:col>
      <xdr:colOff>519546</xdr:colOff>
      <xdr:row>22</xdr:row>
      <xdr:rowOff>69272</xdr:rowOff>
    </xdr:to>
    <xdr:cxnSp macro="">
      <xdr:nvCxnSpPr>
        <xdr:cNvPr id="51" name="Straight Arrow Connector 50">
          <a:extLst>
            <a:ext uri="{FF2B5EF4-FFF2-40B4-BE49-F238E27FC236}">
              <a16:creationId xmlns:a16="http://schemas.microsoft.com/office/drawing/2014/main" id="{00000000-0008-0000-0900-000033000000}"/>
            </a:ext>
          </a:extLst>
        </xdr:cNvPr>
        <xdr:cNvCxnSpPr/>
      </xdr:nvCxnSpPr>
      <xdr:spPr>
        <a:xfrm>
          <a:off x="22621009" y="4969452"/>
          <a:ext cx="481446" cy="221759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19</xdr:row>
      <xdr:rowOff>9525</xdr:rowOff>
    </xdr:from>
    <xdr:to>
      <xdr:col>19</xdr:col>
      <xdr:colOff>536864</xdr:colOff>
      <xdr:row>25</xdr:row>
      <xdr:rowOff>103909</xdr:rowOff>
    </xdr:to>
    <xdr:cxnSp macro="">
      <xdr:nvCxnSpPr>
        <xdr:cNvPr id="53" name="Straight Arrow Connector 52">
          <a:extLst>
            <a:ext uri="{FF2B5EF4-FFF2-40B4-BE49-F238E27FC236}">
              <a16:creationId xmlns:a16="http://schemas.microsoft.com/office/drawing/2014/main" id="{00000000-0008-0000-0900-000035000000}"/>
            </a:ext>
          </a:extLst>
        </xdr:cNvPr>
        <xdr:cNvCxnSpPr/>
      </xdr:nvCxnSpPr>
      <xdr:spPr>
        <a:xfrm>
          <a:off x="17123352" y="6417252"/>
          <a:ext cx="5996421" cy="18088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1009649</xdr:colOff>
      <xdr:row>48</xdr:row>
      <xdr:rowOff>85724</xdr:rowOff>
    </xdr:from>
    <xdr:to>
      <xdr:col>7</xdr:col>
      <xdr:colOff>9521</xdr:colOff>
      <xdr:row>51</xdr:row>
      <xdr:rowOff>1797</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7372349" y="11858624"/>
          <a:ext cx="1981197" cy="485775"/>
        </a:xfrm>
        <a:prstGeom prst="rect">
          <a:avLst/>
        </a:prstGeom>
      </xdr:spPr>
    </xdr:pic>
    <xdr:clientData/>
  </xdr:twoCellAnchor>
  <xdr:twoCellAnchor editAs="oneCell">
    <xdr:from>
      <xdr:col>4</xdr:col>
      <xdr:colOff>1362075</xdr:colOff>
      <xdr:row>43</xdr:row>
      <xdr:rowOff>9524</xdr:rowOff>
    </xdr:from>
    <xdr:to>
      <xdr:col>5</xdr:col>
      <xdr:colOff>1006221</xdr:colOff>
      <xdr:row>50</xdr:row>
      <xdr:rowOff>129920</xdr:rowOff>
    </xdr:to>
    <xdr:pic>
      <xdr:nvPicPr>
        <xdr:cNvPr id="5" name="Picture 4">
          <a:extLst>
            <a:ext uri="{FF2B5EF4-FFF2-40B4-BE49-F238E27FC236}">
              <a16:creationId xmlns:a16="http://schemas.microsoft.com/office/drawing/2014/main" id="{00000000-0008-0000-0A00-000005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5915025" y="1082992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1000123</xdr:colOff>
      <xdr:row>43</xdr:row>
      <xdr:rowOff>0</xdr:rowOff>
    </xdr:from>
    <xdr:to>
      <xdr:col>7</xdr:col>
      <xdr:colOff>3046</xdr:colOff>
      <xdr:row>45</xdr:row>
      <xdr:rowOff>100615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7362823" y="10820400"/>
          <a:ext cx="1984248" cy="481614"/>
        </a:xfrm>
        <a:prstGeom prst="rect">
          <a:avLst/>
        </a:prstGeom>
      </xdr:spPr>
    </xdr:pic>
    <xdr:clientData/>
  </xdr:twoCellAnchor>
  <xdr:twoCellAnchor editAs="oneCell">
    <xdr:from>
      <xdr:col>5</xdr:col>
      <xdr:colOff>1000124</xdr:colOff>
      <xdr:row>45</xdr:row>
      <xdr:rowOff>95249</xdr:rowOff>
    </xdr:from>
    <xdr:to>
      <xdr:col>7</xdr:col>
      <xdr:colOff>3047</xdr:colOff>
      <xdr:row>48</xdr:row>
      <xdr:rowOff>63155</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7362824" y="11296649"/>
          <a:ext cx="1984248" cy="539407"/>
        </a:xfrm>
        <a:prstGeom prst="rect">
          <a:avLst/>
        </a:prstGeom>
      </xdr:spPr>
    </xdr:pic>
    <xdr:clientData/>
  </xdr:twoCellAnchor>
  <xdr:twoCellAnchor editAs="oneCell">
    <xdr:from>
      <xdr:col>7</xdr:col>
      <xdr:colOff>0</xdr:colOff>
      <xdr:row>0</xdr:row>
      <xdr:rowOff>0</xdr:rowOff>
    </xdr:from>
    <xdr:to>
      <xdr:col>10</xdr:col>
      <xdr:colOff>494570</xdr:colOff>
      <xdr:row>12</xdr:row>
      <xdr:rowOff>72203</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3"/>
        <a:srcRect l="51904" t="27814" r="21319" b="14808"/>
        <a:stretch/>
      </xdr:blipFill>
      <xdr:spPr>
        <a:xfrm>
          <a:off x="9336297" y="0"/>
          <a:ext cx="2327683" cy="2956661"/>
        </a:xfrm>
        <a:prstGeom prst="rect">
          <a:avLst/>
        </a:prstGeom>
      </xdr:spPr>
    </xdr:pic>
    <xdr:clientData/>
  </xdr:twoCellAnchor>
  <xdr:twoCellAnchor>
    <xdr:from>
      <xdr:col>7</xdr:col>
      <xdr:colOff>0</xdr:colOff>
      <xdr:row>3</xdr:row>
      <xdr:rowOff>180976</xdr:rowOff>
    </xdr:from>
    <xdr:to>
      <xdr:col>10</xdr:col>
      <xdr:colOff>514350</xdr:colOff>
      <xdr:row>5</xdr:row>
      <xdr:rowOff>98846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9336297" y="962745"/>
          <a:ext cx="2347463" cy="48397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1581149</xdr:colOff>
      <xdr:row>88</xdr:row>
      <xdr:rowOff>57149</xdr:rowOff>
    </xdr:from>
    <xdr:to>
      <xdr:col>13</xdr:col>
      <xdr:colOff>12697</xdr:colOff>
      <xdr:row>90</xdr:row>
      <xdr:rowOff>165099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4716124" y="14268449"/>
          <a:ext cx="1981197" cy="485775"/>
        </a:xfrm>
        <a:prstGeom prst="rect">
          <a:avLst/>
        </a:prstGeom>
      </xdr:spPr>
    </xdr:pic>
    <xdr:clientData/>
  </xdr:twoCellAnchor>
  <xdr:twoCellAnchor editAs="oneCell">
    <xdr:from>
      <xdr:col>11</xdr:col>
      <xdr:colOff>123825</xdr:colOff>
      <xdr:row>83</xdr:row>
      <xdr:rowOff>76199</xdr:rowOff>
    </xdr:from>
    <xdr:to>
      <xdr:col>11</xdr:col>
      <xdr:colOff>1574547</xdr:colOff>
      <xdr:row>90</xdr:row>
      <xdr:rowOff>102252</xdr:rowOff>
    </xdr:to>
    <xdr:pic>
      <xdr:nvPicPr>
        <xdr:cNvPr id="3" name="Picture 2">
          <a:extLst>
            <a:ext uri="{FF2B5EF4-FFF2-40B4-BE49-F238E27FC236}">
              <a16:creationId xmlns:a16="http://schemas.microsoft.com/office/drawing/2014/main" id="{00000000-0008-0000-0B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4849475" y="1524952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1571623</xdr:colOff>
      <xdr:row>83</xdr:row>
      <xdr:rowOff>66675</xdr:rowOff>
    </xdr:from>
    <xdr:to>
      <xdr:col>13</xdr:col>
      <xdr:colOff>3047</xdr:colOff>
      <xdr:row>85</xdr:row>
      <xdr:rowOff>135539</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6297273" y="15240000"/>
          <a:ext cx="1984248" cy="481614"/>
        </a:xfrm>
        <a:prstGeom prst="rect">
          <a:avLst/>
        </a:prstGeom>
      </xdr:spPr>
    </xdr:pic>
    <xdr:clientData/>
  </xdr:twoCellAnchor>
  <xdr:twoCellAnchor editAs="oneCell">
    <xdr:from>
      <xdr:col>11</xdr:col>
      <xdr:colOff>1571624</xdr:colOff>
      <xdr:row>85</xdr:row>
      <xdr:rowOff>123824</xdr:rowOff>
    </xdr:from>
    <xdr:to>
      <xdr:col>13</xdr:col>
      <xdr:colOff>3048</xdr:colOff>
      <xdr:row>88</xdr:row>
      <xdr:rowOff>31406</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4706599" y="13706474"/>
          <a:ext cx="1984248" cy="539407"/>
        </a:xfrm>
        <a:prstGeom prst="rect">
          <a:avLst/>
        </a:prstGeom>
      </xdr:spPr>
    </xdr:pic>
    <xdr:clientData/>
  </xdr:twoCellAnchor>
  <xdr:twoCellAnchor editAs="oneCell">
    <xdr:from>
      <xdr:col>13</xdr:col>
      <xdr:colOff>0</xdr:colOff>
      <xdr:row>0</xdr:row>
      <xdr:rowOff>0</xdr:rowOff>
    </xdr:from>
    <xdr:to>
      <xdr:col>16</xdr:col>
      <xdr:colOff>504842</xdr:colOff>
      <xdr:row>14</xdr:row>
      <xdr:rowOff>62781</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3"/>
        <a:srcRect l="51904" t="27814" r="21319" b="14808"/>
        <a:stretch/>
      </xdr:blipFill>
      <xdr:spPr>
        <a:xfrm>
          <a:off x="16354425" y="0"/>
          <a:ext cx="2333642" cy="2960061"/>
        </a:xfrm>
        <a:prstGeom prst="rect">
          <a:avLst/>
        </a:prstGeom>
      </xdr:spPr>
    </xdr:pic>
    <xdr:clientData/>
  </xdr:twoCellAnchor>
  <xdr:twoCellAnchor>
    <xdr:from>
      <xdr:col>12</xdr:col>
      <xdr:colOff>238125</xdr:colOff>
      <xdr:row>4</xdr:row>
      <xdr:rowOff>0</xdr:rowOff>
    </xdr:from>
    <xdr:to>
      <xdr:col>16</xdr:col>
      <xdr:colOff>480172</xdr:colOff>
      <xdr:row>6</xdr:row>
      <xdr:rowOff>104775</xdr:rowOff>
    </xdr:to>
    <xdr:sp macro="" textlink="">
      <xdr:nvSpPr>
        <xdr:cNvPr id="7" name="Rectangle 6">
          <a:extLst>
            <a:ext uri="{FF2B5EF4-FFF2-40B4-BE49-F238E27FC236}">
              <a16:creationId xmlns:a16="http://schemas.microsoft.com/office/drawing/2014/main" id="{00000000-0008-0000-0B00-000007000000}"/>
            </a:ext>
          </a:extLst>
        </xdr:cNvPr>
        <xdr:cNvSpPr/>
      </xdr:nvSpPr>
      <xdr:spPr>
        <a:xfrm>
          <a:off x="16306800" y="962025"/>
          <a:ext cx="2356597" cy="4857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1666874</xdr:colOff>
      <xdr:row>88</xdr:row>
      <xdr:rowOff>85724</xdr:rowOff>
    </xdr:from>
    <xdr:to>
      <xdr:col>13</xdr:col>
      <xdr:colOff>12695</xdr:colOff>
      <xdr:row>91</xdr:row>
      <xdr:rowOff>3174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4735174" y="16202024"/>
          <a:ext cx="1981197" cy="485775"/>
        </a:xfrm>
        <a:prstGeom prst="rect">
          <a:avLst/>
        </a:prstGeom>
      </xdr:spPr>
    </xdr:pic>
    <xdr:clientData/>
  </xdr:twoCellAnchor>
  <xdr:twoCellAnchor editAs="oneCell">
    <xdr:from>
      <xdr:col>11</xdr:col>
      <xdr:colOff>209550</xdr:colOff>
      <xdr:row>83</xdr:row>
      <xdr:rowOff>133349</xdr:rowOff>
    </xdr:from>
    <xdr:to>
      <xdr:col>11</xdr:col>
      <xdr:colOff>1666622</xdr:colOff>
      <xdr:row>90</xdr:row>
      <xdr:rowOff>123570</xdr:rowOff>
    </xdr:to>
    <xdr:pic>
      <xdr:nvPicPr>
        <xdr:cNvPr id="3" name="Picture 2">
          <a:extLst>
            <a:ext uri="{FF2B5EF4-FFF2-40B4-BE49-F238E27FC236}">
              <a16:creationId xmlns:a16="http://schemas.microsoft.com/office/drawing/2014/main" id="{00000000-0008-0000-0C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2954000" y="20393024"/>
          <a:ext cx="1457072" cy="1380871"/>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1657348</xdr:colOff>
      <xdr:row>83</xdr:row>
      <xdr:rowOff>123825</xdr:rowOff>
    </xdr:from>
    <xdr:to>
      <xdr:col>13</xdr:col>
      <xdr:colOff>3045</xdr:colOff>
      <xdr:row>85</xdr:row>
      <xdr:rowOff>211739</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4401798" y="20383500"/>
          <a:ext cx="1984248" cy="468914"/>
        </a:xfrm>
        <a:prstGeom prst="rect">
          <a:avLst/>
        </a:prstGeom>
      </xdr:spPr>
    </xdr:pic>
    <xdr:clientData/>
  </xdr:twoCellAnchor>
  <xdr:twoCellAnchor editAs="oneCell">
    <xdr:from>
      <xdr:col>11</xdr:col>
      <xdr:colOff>1657349</xdr:colOff>
      <xdr:row>85</xdr:row>
      <xdr:rowOff>171449</xdr:rowOff>
    </xdr:from>
    <xdr:to>
      <xdr:col>13</xdr:col>
      <xdr:colOff>3046</xdr:colOff>
      <xdr:row>88</xdr:row>
      <xdr:rowOff>85381</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4725649" y="15659099"/>
          <a:ext cx="1984248" cy="5394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123824</xdr:colOff>
      <xdr:row>43</xdr:row>
      <xdr:rowOff>114299</xdr:rowOff>
    </xdr:from>
    <xdr:to>
      <xdr:col>12</xdr:col>
      <xdr:colOff>209546</xdr:colOff>
      <xdr:row>44</xdr:row>
      <xdr:rowOff>412749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1496674" y="10334624"/>
          <a:ext cx="1981197" cy="485775"/>
        </a:xfrm>
        <a:prstGeom prst="rect">
          <a:avLst/>
        </a:prstGeom>
      </xdr:spPr>
    </xdr:pic>
    <xdr:clientData/>
  </xdr:twoCellAnchor>
  <xdr:twoCellAnchor editAs="oneCell">
    <xdr:from>
      <xdr:col>8</xdr:col>
      <xdr:colOff>1619250</xdr:colOff>
      <xdr:row>38</xdr:row>
      <xdr:rowOff>133349</xdr:rowOff>
    </xdr:from>
    <xdr:to>
      <xdr:col>10</xdr:col>
      <xdr:colOff>104522</xdr:colOff>
      <xdr:row>44</xdr:row>
      <xdr:rowOff>256920</xdr:rowOff>
    </xdr:to>
    <xdr:pic>
      <xdr:nvPicPr>
        <xdr:cNvPr id="3" name="Picture 2">
          <a:extLst>
            <a:ext uri="{FF2B5EF4-FFF2-40B4-BE49-F238E27FC236}">
              <a16:creationId xmlns:a16="http://schemas.microsoft.com/office/drawing/2014/main" id="{00000000-0008-0000-0D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0020300" y="9353549"/>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123823</xdr:colOff>
      <xdr:row>38</xdr:row>
      <xdr:rowOff>28575</xdr:rowOff>
    </xdr:from>
    <xdr:to>
      <xdr:col>13</xdr:col>
      <xdr:colOff>3046</xdr:colOff>
      <xdr:row>40</xdr:row>
      <xdr:rowOff>126014</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1496673" y="9248775"/>
          <a:ext cx="1984248" cy="481614"/>
        </a:xfrm>
        <a:prstGeom prst="rect">
          <a:avLst/>
        </a:prstGeom>
      </xdr:spPr>
    </xdr:pic>
    <xdr:clientData/>
  </xdr:twoCellAnchor>
  <xdr:twoCellAnchor editAs="oneCell">
    <xdr:from>
      <xdr:col>10</xdr:col>
      <xdr:colOff>123824</xdr:colOff>
      <xdr:row>40</xdr:row>
      <xdr:rowOff>123824</xdr:rowOff>
    </xdr:from>
    <xdr:to>
      <xdr:col>13</xdr:col>
      <xdr:colOff>3047</xdr:colOff>
      <xdr:row>42</xdr:row>
      <xdr:rowOff>88556</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1496674" y="9772649"/>
          <a:ext cx="1984248" cy="539407"/>
        </a:xfrm>
        <a:prstGeom prst="rect">
          <a:avLst/>
        </a:prstGeom>
      </xdr:spPr>
    </xdr:pic>
    <xdr:clientData/>
  </xdr:twoCellAnchor>
  <xdr:twoCellAnchor editAs="oneCell">
    <xdr:from>
      <xdr:col>13</xdr:col>
      <xdr:colOff>15875</xdr:colOff>
      <xdr:row>0</xdr:row>
      <xdr:rowOff>0</xdr:rowOff>
    </xdr:from>
    <xdr:to>
      <xdr:col>16</xdr:col>
      <xdr:colOff>504095</xdr:colOff>
      <xdr:row>9</xdr:row>
      <xdr:rowOff>312485</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3"/>
        <a:srcRect l="51904" t="27814" r="21319" b="14808"/>
        <a:stretch/>
      </xdr:blipFill>
      <xdr:spPr>
        <a:xfrm>
          <a:off x="15351125" y="0"/>
          <a:ext cx="2317020" cy="2979485"/>
        </a:xfrm>
        <a:prstGeom prst="rect">
          <a:avLst/>
        </a:prstGeom>
      </xdr:spPr>
    </xdr:pic>
    <xdr:clientData/>
  </xdr:twoCellAnchor>
  <xdr:twoCellAnchor>
    <xdr:from>
      <xdr:col>13</xdr:col>
      <xdr:colOff>15875</xdr:colOff>
      <xdr:row>6</xdr:row>
      <xdr:rowOff>66676</xdr:rowOff>
    </xdr:from>
    <xdr:to>
      <xdr:col>16</xdr:col>
      <xdr:colOff>514350</xdr:colOff>
      <xdr:row>8</xdr:row>
      <xdr:rowOff>95250</xdr:rowOff>
    </xdr:to>
    <xdr:sp macro="" textlink="">
      <xdr:nvSpPr>
        <xdr:cNvPr id="9" name="Rectangle 8">
          <a:extLst>
            <a:ext uri="{FF2B5EF4-FFF2-40B4-BE49-F238E27FC236}">
              <a16:creationId xmlns:a16="http://schemas.microsoft.com/office/drawing/2014/main" id="{00000000-0008-0000-0D00-000009000000}"/>
            </a:ext>
          </a:extLst>
        </xdr:cNvPr>
        <xdr:cNvSpPr/>
      </xdr:nvSpPr>
      <xdr:spPr>
        <a:xfrm>
          <a:off x="15665450" y="1466851"/>
          <a:ext cx="2327275" cy="4952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2571749</xdr:colOff>
      <xdr:row>36</xdr:row>
      <xdr:rowOff>66674</xdr:rowOff>
    </xdr:from>
    <xdr:to>
      <xdr:col>6</xdr:col>
      <xdr:colOff>304796</xdr:colOff>
      <xdr:row>38</xdr:row>
      <xdr:rowOff>171449</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8439149" y="9401174"/>
          <a:ext cx="1981197" cy="485775"/>
        </a:xfrm>
        <a:prstGeom prst="rect">
          <a:avLst/>
        </a:prstGeom>
      </xdr:spPr>
    </xdr:pic>
    <xdr:clientData/>
  </xdr:twoCellAnchor>
  <xdr:twoCellAnchor editAs="oneCell">
    <xdr:from>
      <xdr:col>5</xdr:col>
      <xdr:colOff>1076325</xdr:colOff>
      <xdr:row>30</xdr:row>
      <xdr:rowOff>219074</xdr:rowOff>
    </xdr:from>
    <xdr:to>
      <xdr:col>5</xdr:col>
      <xdr:colOff>2530222</xdr:colOff>
      <xdr:row>38</xdr:row>
      <xdr:rowOff>44195</xdr:rowOff>
    </xdr:to>
    <xdr:pic>
      <xdr:nvPicPr>
        <xdr:cNvPr id="3" name="Picture 2">
          <a:extLst>
            <a:ext uri="{FF2B5EF4-FFF2-40B4-BE49-F238E27FC236}">
              <a16:creationId xmlns:a16="http://schemas.microsoft.com/office/drawing/2014/main" id="{00000000-0008-0000-0E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6943725" y="8305799"/>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2571748</xdr:colOff>
      <xdr:row>30</xdr:row>
      <xdr:rowOff>219075</xdr:rowOff>
    </xdr:from>
    <xdr:to>
      <xdr:col>6</xdr:col>
      <xdr:colOff>307846</xdr:colOff>
      <xdr:row>33</xdr:row>
      <xdr:rowOff>72039</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8439148" y="8305800"/>
          <a:ext cx="1984248" cy="481614"/>
        </a:xfrm>
        <a:prstGeom prst="rect">
          <a:avLst/>
        </a:prstGeom>
      </xdr:spPr>
    </xdr:pic>
    <xdr:clientData/>
  </xdr:twoCellAnchor>
  <xdr:twoCellAnchor editAs="oneCell">
    <xdr:from>
      <xdr:col>5</xdr:col>
      <xdr:colOff>2571749</xdr:colOff>
      <xdr:row>33</xdr:row>
      <xdr:rowOff>95249</xdr:rowOff>
    </xdr:from>
    <xdr:to>
      <xdr:col>6</xdr:col>
      <xdr:colOff>307847</xdr:colOff>
      <xdr:row>36</xdr:row>
      <xdr:rowOff>15531</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8439149" y="8810624"/>
          <a:ext cx="1984248" cy="539407"/>
        </a:xfrm>
        <a:prstGeom prst="rect">
          <a:avLst/>
        </a:prstGeom>
      </xdr:spPr>
    </xdr:pic>
    <xdr:clientData/>
  </xdr:twoCellAnchor>
  <xdr:twoCellAnchor editAs="oneCell">
    <xdr:from>
      <xdr:col>7</xdr:col>
      <xdr:colOff>19050</xdr:colOff>
      <xdr:row>0</xdr:row>
      <xdr:rowOff>0</xdr:rowOff>
    </xdr:from>
    <xdr:to>
      <xdr:col>10</xdr:col>
      <xdr:colOff>513620</xdr:colOff>
      <xdr:row>12</xdr:row>
      <xdr:rowOff>217235</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3"/>
        <a:srcRect l="51904" t="27814" r="21319" b="14808"/>
        <a:stretch/>
      </xdr:blipFill>
      <xdr:spPr>
        <a:xfrm>
          <a:off x="10448925" y="0"/>
          <a:ext cx="2323370" cy="2969960"/>
        </a:xfrm>
        <a:prstGeom prst="rect">
          <a:avLst/>
        </a:prstGeom>
      </xdr:spPr>
    </xdr:pic>
    <xdr:clientData/>
  </xdr:twoCellAnchor>
  <xdr:twoCellAnchor>
    <xdr:from>
      <xdr:col>7</xdr:col>
      <xdr:colOff>0</xdr:colOff>
      <xdr:row>7</xdr:row>
      <xdr:rowOff>200025</xdr:rowOff>
    </xdr:from>
    <xdr:to>
      <xdr:col>10</xdr:col>
      <xdr:colOff>514350</xdr:colOff>
      <xdr:row>10</xdr:row>
      <xdr:rowOff>57150</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9972675" y="1952625"/>
          <a:ext cx="2343150" cy="476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9524</xdr:colOff>
      <xdr:row>38</xdr:row>
      <xdr:rowOff>47624</xdr:rowOff>
    </xdr:from>
    <xdr:to>
      <xdr:col>15</xdr:col>
      <xdr:colOff>771521</xdr:colOff>
      <xdr:row>40</xdr:row>
      <xdr:rowOff>152399</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7324724" y="5857874"/>
          <a:ext cx="1981197" cy="485775"/>
        </a:xfrm>
        <a:prstGeom prst="rect">
          <a:avLst/>
        </a:prstGeom>
      </xdr:spPr>
    </xdr:pic>
    <xdr:clientData/>
  </xdr:twoCellAnchor>
  <xdr:twoCellAnchor editAs="oneCell">
    <xdr:from>
      <xdr:col>10</xdr:col>
      <xdr:colOff>381000</xdr:colOff>
      <xdr:row>33</xdr:row>
      <xdr:rowOff>0</xdr:rowOff>
    </xdr:from>
    <xdr:to>
      <xdr:col>13</xdr:col>
      <xdr:colOff>6097</xdr:colOff>
      <xdr:row>40</xdr:row>
      <xdr:rowOff>44196</xdr:rowOff>
    </xdr:to>
    <xdr:pic>
      <xdr:nvPicPr>
        <xdr:cNvPr id="13" name="Picture 12">
          <a:extLst>
            <a:ext uri="{FF2B5EF4-FFF2-40B4-BE49-F238E27FC236}">
              <a16:creationId xmlns:a16="http://schemas.microsoft.com/office/drawing/2014/main" id="{00000000-0008-0000-0F00-00000D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5867400" y="482917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609598</xdr:colOff>
      <xdr:row>33</xdr:row>
      <xdr:rowOff>0</xdr:rowOff>
    </xdr:from>
    <xdr:to>
      <xdr:col>15</xdr:col>
      <xdr:colOff>765046</xdr:colOff>
      <xdr:row>35</xdr:row>
      <xdr:rowOff>91089</xdr:rowOff>
    </xdr:to>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7315198" y="4819650"/>
          <a:ext cx="1984248" cy="481614"/>
        </a:xfrm>
        <a:prstGeom prst="rect">
          <a:avLst/>
        </a:prstGeom>
      </xdr:spPr>
    </xdr:pic>
    <xdr:clientData/>
  </xdr:twoCellAnchor>
  <xdr:twoCellAnchor editAs="oneCell">
    <xdr:from>
      <xdr:col>12</xdr:col>
      <xdr:colOff>609599</xdr:colOff>
      <xdr:row>35</xdr:row>
      <xdr:rowOff>57149</xdr:rowOff>
    </xdr:from>
    <xdr:to>
      <xdr:col>15</xdr:col>
      <xdr:colOff>765047</xdr:colOff>
      <xdr:row>37</xdr:row>
      <xdr:rowOff>148881</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7315199" y="5295899"/>
          <a:ext cx="1984248" cy="5394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xdr:colOff>
          <xdr:row>28</xdr:row>
          <xdr:rowOff>22860</xdr:rowOff>
        </xdr:from>
        <xdr:to>
          <xdr:col>2</xdr:col>
          <xdr:colOff>7620</xdr:colOff>
          <xdr:row>29</xdr:row>
          <xdr:rowOff>7620</xdr:rowOff>
        </xdr:to>
        <xdr:sp macro="" textlink="">
          <xdr:nvSpPr>
            <xdr:cNvPr id="92162" name="ComboBox1" hidden="1">
              <a:extLst>
                <a:ext uri="{63B3BB69-23CF-44E3-9099-C40C66FF867C}">
                  <a14:compatExt spid="_x0000_s92162"/>
                </a:ext>
                <a:ext uri="{FF2B5EF4-FFF2-40B4-BE49-F238E27FC236}">
                  <a16:creationId xmlns:a16="http://schemas.microsoft.com/office/drawing/2014/main" id="{00000000-0008-0000-0F00-00000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29</xdr:row>
          <xdr:rowOff>22860</xdr:rowOff>
        </xdr:from>
        <xdr:to>
          <xdr:col>2</xdr:col>
          <xdr:colOff>7620</xdr:colOff>
          <xdr:row>30</xdr:row>
          <xdr:rowOff>7620</xdr:rowOff>
        </xdr:to>
        <xdr:sp macro="" textlink="">
          <xdr:nvSpPr>
            <xdr:cNvPr id="92163" name="ComboBox2" hidden="1">
              <a:extLst>
                <a:ext uri="{63B3BB69-23CF-44E3-9099-C40C66FF867C}">
                  <a14:compatExt spid="_x0000_s92163"/>
                </a:ext>
                <a:ext uri="{FF2B5EF4-FFF2-40B4-BE49-F238E27FC236}">
                  <a16:creationId xmlns:a16="http://schemas.microsoft.com/office/drawing/2014/main" id="{00000000-0008-0000-0F00-00000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27</xdr:row>
          <xdr:rowOff>22860</xdr:rowOff>
        </xdr:from>
        <xdr:to>
          <xdr:col>2</xdr:col>
          <xdr:colOff>7620</xdr:colOff>
          <xdr:row>28</xdr:row>
          <xdr:rowOff>7620</xdr:rowOff>
        </xdr:to>
        <xdr:sp macro="" textlink="">
          <xdr:nvSpPr>
            <xdr:cNvPr id="92164" name="ComboBox3" hidden="1">
              <a:extLst>
                <a:ext uri="{63B3BB69-23CF-44E3-9099-C40C66FF867C}">
                  <a14:compatExt spid="_x0000_s92164"/>
                </a:ext>
                <a:ext uri="{FF2B5EF4-FFF2-40B4-BE49-F238E27FC236}">
                  <a16:creationId xmlns:a16="http://schemas.microsoft.com/office/drawing/2014/main" id="{00000000-0008-0000-0F00-00000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xdr:row>
          <xdr:rowOff>22860</xdr:rowOff>
        </xdr:from>
        <xdr:to>
          <xdr:col>2</xdr:col>
          <xdr:colOff>7620</xdr:colOff>
          <xdr:row>27</xdr:row>
          <xdr:rowOff>7620</xdr:rowOff>
        </xdr:to>
        <xdr:sp macro="" textlink="">
          <xdr:nvSpPr>
            <xdr:cNvPr id="92165" name="ComboBox4" hidden="1">
              <a:extLst>
                <a:ext uri="{63B3BB69-23CF-44E3-9099-C40C66FF867C}">
                  <a14:compatExt spid="_x0000_s92165"/>
                </a:ext>
                <a:ext uri="{FF2B5EF4-FFF2-40B4-BE49-F238E27FC236}">
                  <a16:creationId xmlns:a16="http://schemas.microsoft.com/office/drawing/2014/main" id="{00000000-0008-0000-0F00-00000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25</xdr:row>
          <xdr:rowOff>7620</xdr:rowOff>
        </xdr:from>
        <xdr:to>
          <xdr:col>2</xdr:col>
          <xdr:colOff>7620</xdr:colOff>
          <xdr:row>26</xdr:row>
          <xdr:rowOff>22860</xdr:rowOff>
        </xdr:to>
        <xdr:sp macro="" textlink="">
          <xdr:nvSpPr>
            <xdr:cNvPr id="92166" name="ComboBox5" hidden="1">
              <a:extLst>
                <a:ext uri="{63B3BB69-23CF-44E3-9099-C40C66FF867C}">
                  <a14:compatExt spid="_x0000_s92166"/>
                </a:ext>
                <a:ext uri="{FF2B5EF4-FFF2-40B4-BE49-F238E27FC236}">
                  <a16:creationId xmlns:a16="http://schemas.microsoft.com/office/drawing/2014/main" id="{00000000-0008-0000-0F00-00000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30</xdr:row>
          <xdr:rowOff>30480</xdr:rowOff>
        </xdr:from>
        <xdr:to>
          <xdr:col>2</xdr:col>
          <xdr:colOff>7620</xdr:colOff>
          <xdr:row>31</xdr:row>
          <xdr:rowOff>22860</xdr:rowOff>
        </xdr:to>
        <xdr:sp macro="" textlink="">
          <xdr:nvSpPr>
            <xdr:cNvPr id="92167" name="ComboBox6" hidden="1">
              <a:extLst>
                <a:ext uri="{63B3BB69-23CF-44E3-9099-C40C66FF867C}">
                  <a14:compatExt spid="_x0000_s92167"/>
                </a:ext>
                <a:ext uri="{FF2B5EF4-FFF2-40B4-BE49-F238E27FC236}">
                  <a16:creationId xmlns:a16="http://schemas.microsoft.com/office/drawing/2014/main" id="{00000000-0008-0000-0F00-00000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31</xdr:row>
          <xdr:rowOff>22860</xdr:rowOff>
        </xdr:from>
        <xdr:to>
          <xdr:col>2</xdr:col>
          <xdr:colOff>7620</xdr:colOff>
          <xdr:row>32</xdr:row>
          <xdr:rowOff>7620</xdr:rowOff>
        </xdr:to>
        <xdr:sp macro="" textlink="">
          <xdr:nvSpPr>
            <xdr:cNvPr id="92168" name="ComboBox7" hidden="1">
              <a:extLst>
                <a:ext uri="{63B3BB69-23CF-44E3-9099-C40C66FF867C}">
                  <a14:compatExt spid="_x0000_s92168"/>
                </a:ext>
                <a:ext uri="{FF2B5EF4-FFF2-40B4-BE49-F238E27FC236}">
                  <a16:creationId xmlns:a16="http://schemas.microsoft.com/office/drawing/2014/main" id="{00000000-0008-0000-0F00-000008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32</xdr:row>
          <xdr:rowOff>22860</xdr:rowOff>
        </xdr:from>
        <xdr:to>
          <xdr:col>2</xdr:col>
          <xdr:colOff>7620</xdr:colOff>
          <xdr:row>33</xdr:row>
          <xdr:rowOff>22860</xdr:rowOff>
        </xdr:to>
        <xdr:sp macro="" textlink="">
          <xdr:nvSpPr>
            <xdr:cNvPr id="92169" name="ComboBox8" hidden="1">
              <a:extLst>
                <a:ext uri="{63B3BB69-23CF-44E3-9099-C40C66FF867C}">
                  <a14:compatExt spid="_x0000_s92169"/>
                </a:ext>
                <a:ext uri="{FF2B5EF4-FFF2-40B4-BE49-F238E27FC236}">
                  <a16:creationId xmlns:a16="http://schemas.microsoft.com/office/drawing/2014/main" id="{00000000-0008-0000-0F00-000009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0</xdr:row>
      <xdr:rowOff>0</xdr:rowOff>
    </xdr:from>
    <xdr:to>
      <xdr:col>19</xdr:col>
      <xdr:colOff>513620</xdr:colOff>
      <xdr:row>13</xdr:row>
      <xdr:rowOff>93410</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3"/>
        <a:srcRect l="51904" t="27814" r="21319" b="14808"/>
        <a:stretch/>
      </xdr:blipFill>
      <xdr:spPr>
        <a:xfrm>
          <a:off x="11468100" y="0"/>
          <a:ext cx="2323370" cy="2969960"/>
        </a:xfrm>
        <a:prstGeom prst="rect">
          <a:avLst/>
        </a:prstGeom>
      </xdr:spPr>
    </xdr:pic>
    <xdr:clientData/>
  </xdr:twoCellAnchor>
  <xdr:twoCellAnchor>
    <xdr:from>
      <xdr:col>16</xdr:col>
      <xdr:colOff>0</xdr:colOff>
      <xdr:row>8</xdr:row>
      <xdr:rowOff>104775</xdr:rowOff>
    </xdr:from>
    <xdr:to>
      <xdr:col>19</xdr:col>
      <xdr:colOff>514350</xdr:colOff>
      <xdr:row>10</xdr:row>
      <xdr:rowOff>200025</xdr:rowOff>
    </xdr:to>
    <xdr:sp macro="" textlink="">
      <xdr:nvSpPr>
        <xdr:cNvPr id="17" name="Rectangle 16">
          <a:extLst>
            <a:ext uri="{FF2B5EF4-FFF2-40B4-BE49-F238E27FC236}">
              <a16:creationId xmlns:a16="http://schemas.microsoft.com/office/drawing/2014/main" id="{00000000-0008-0000-0F00-000011000000}"/>
            </a:ext>
          </a:extLst>
        </xdr:cNvPr>
        <xdr:cNvSpPr/>
      </xdr:nvSpPr>
      <xdr:spPr>
        <a:xfrm>
          <a:off x="11449050" y="1952625"/>
          <a:ext cx="2343150" cy="476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9524</xdr:colOff>
      <xdr:row>38</xdr:row>
      <xdr:rowOff>47624</xdr:rowOff>
    </xdr:from>
    <xdr:to>
      <xdr:col>15</xdr:col>
      <xdr:colOff>581021</xdr:colOff>
      <xdr:row>40</xdr:row>
      <xdr:rowOff>152399</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9277349" y="9210674"/>
          <a:ext cx="1981197" cy="485775"/>
        </a:xfrm>
        <a:prstGeom prst="rect">
          <a:avLst/>
        </a:prstGeom>
      </xdr:spPr>
    </xdr:pic>
    <xdr:clientData/>
  </xdr:twoCellAnchor>
  <xdr:twoCellAnchor editAs="oneCell">
    <xdr:from>
      <xdr:col>10</xdr:col>
      <xdr:colOff>381000</xdr:colOff>
      <xdr:row>33</xdr:row>
      <xdr:rowOff>0</xdr:rowOff>
    </xdr:from>
    <xdr:to>
      <xdr:col>13</xdr:col>
      <xdr:colOff>6097</xdr:colOff>
      <xdr:row>40</xdr:row>
      <xdr:rowOff>120396</xdr:rowOff>
    </xdr:to>
    <xdr:pic>
      <xdr:nvPicPr>
        <xdr:cNvPr id="12" name="Picture 11">
          <a:extLst>
            <a:ext uri="{FF2B5EF4-FFF2-40B4-BE49-F238E27FC236}">
              <a16:creationId xmlns:a16="http://schemas.microsoft.com/office/drawing/2014/main" id="{00000000-0008-0000-1000-00000C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7820025" y="8153400"/>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609598</xdr:colOff>
      <xdr:row>33</xdr:row>
      <xdr:rowOff>0</xdr:rowOff>
    </xdr:from>
    <xdr:to>
      <xdr:col>15</xdr:col>
      <xdr:colOff>574546</xdr:colOff>
      <xdr:row>35</xdr:row>
      <xdr:rowOff>100614</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9267823" y="8153400"/>
          <a:ext cx="1984248" cy="481614"/>
        </a:xfrm>
        <a:prstGeom prst="rect">
          <a:avLst/>
        </a:prstGeom>
      </xdr:spPr>
    </xdr:pic>
    <xdr:clientData/>
  </xdr:twoCellAnchor>
  <xdr:twoCellAnchor editAs="oneCell">
    <xdr:from>
      <xdr:col>12</xdr:col>
      <xdr:colOff>609599</xdr:colOff>
      <xdr:row>35</xdr:row>
      <xdr:rowOff>57149</xdr:rowOff>
    </xdr:from>
    <xdr:to>
      <xdr:col>15</xdr:col>
      <xdr:colOff>574547</xdr:colOff>
      <xdr:row>38</xdr:row>
      <xdr:rowOff>25056</xdr:rowOff>
    </xdr:to>
    <xdr:pic>
      <xdr:nvPicPr>
        <xdr:cNvPr id="14" name="Picture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9267824" y="8601074"/>
          <a:ext cx="1984248" cy="539407"/>
        </a:xfrm>
        <a:prstGeom prst="rect">
          <a:avLst/>
        </a:prstGeom>
      </xdr:spPr>
    </xdr:pic>
    <xdr:clientData/>
  </xdr:twoCellAnchor>
  <xdr:twoCellAnchor editAs="oneCell">
    <xdr:from>
      <xdr:col>1</xdr:col>
      <xdr:colOff>428625</xdr:colOff>
      <xdr:row>3</xdr:row>
      <xdr:rowOff>28575</xdr:rowOff>
    </xdr:from>
    <xdr:to>
      <xdr:col>10</xdr:col>
      <xdr:colOff>466725</xdr:colOff>
      <xdr:row>21</xdr:row>
      <xdr:rowOff>188768</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rotWithShape="1">
        <a:blip xmlns:r="http://schemas.openxmlformats.org/officeDocument/2006/relationships" r:embed="rId3"/>
        <a:srcRect l="22360" t="47873" r="27390" b="11521"/>
        <a:stretch/>
      </xdr:blipFill>
      <xdr:spPr>
        <a:xfrm>
          <a:off x="1247775" y="8391525"/>
          <a:ext cx="7496175" cy="3665393"/>
        </a:xfrm>
        <a:prstGeom prst="rect">
          <a:avLst/>
        </a:prstGeom>
      </xdr:spPr>
    </xdr:pic>
    <xdr:clientData/>
  </xdr:twoCellAnchor>
  <xdr:twoCellAnchor>
    <xdr:from>
      <xdr:col>7</xdr:col>
      <xdr:colOff>504824</xdr:colOff>
      <xdr:row>4</xdr:row>
      <xdr:rowOff>161925</xdr:rowOff>
    </xdr:from>
    <xdr:to>
      <xdr:col>11</xdr:col>
      <xdr:colOff>57149</xdr:colOff>
      <xdr:row>8</xdr:row>
      <xdr:rowOff>85725</xdr:rowOff>
    </xdr:to>
    <xdr:sp macro="" textlink="">
      <xdr:nvSpPr>
        <xdr:cNvPr id="16" name="Oval 15">
          <a:extLst>
            <a:ext uri="{FF2B5EF4-FFF2-40B4-BE49-F238E27FC236}">
              <a16:creationId xmlns:a16="http://schemas.microsoft.com/office/drawing/2014/main" id="{00000000-0008-0000-1000-000010000000}"/>
            </a:ext>
          </a:extLst>
        </xdr:cNvPr>
        <xdr:cNvSpPr/>
      </xdr:nvSpPr>
      <xdr:spPr>
        <a:xfrm>
          <a:off x="6343649" y="1143000"/>
          <a:ext cx="1990725" cy="6858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485774</xdr:colOff>
      <xdr:row>4</xdr:row>
      <xdr:rowOff>161925</xdr:rowOff>
    </xdr:from>
    <xdr:to>
      <xdr:col>7</xdr:col>
      <xdr:colOff>209549</xdr:colOff>
      <xdr:row>8</xdr:row>
      <xdr:rowOff>85725</xdr:rowOff>
    </xdr:to>
    <xdr:sp macro="" textlink="">
      <xdr:nvSpPr>
        <xdr:cNvPr id="17" name="Oval 16">
          <a:extLst>
            <a:ext uri="{FF2B5EF4-FFF2-40B4-BE49-F238E27FC236}">
              <a16:creationId xmlns:a16="http://schemas.microsoft.com/office/drawing/2014/main" id="{00000000-0008-0000-1000-000011000000}"/>
            </a:ext>
          </a:extLst>
        </xdr:cNvPr>
        <xdr:cNvSpPr/>
      </xdr:nvSpPr>
      <xdr:spPr>
        <a:xfrm>
          <a:off x="3886199" y="1143000"/>
          <a:ext cx="2162175" cy="6858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1866900</xdr:colOff>
      <xdr:row>10</xdr:row>
      <xdr:rowOff>190500</xdr:rowOff>
    </xdr:from>
    <xdr:to>
      <xdr:col>3</xdr:col>
      <xdr:colOff>333375</xdr:colOff>
      <xdr:row>14</xdr:row>
      <xdr:rowOff>38100</xdr:rowOff>
    </xdr:to>
    <xdr:sp macro="" textlink="">
      <xdr:nvSpPr>
        <xdr:cNvPr id="18" name="Oval 17">
          <a:extLst>
            <a:ext uri="{FF2B5EF4-FFF2-40B4-BE49-F238E27FC236}">
              <a16:creationId xmlns:a16="http://schemas.microsoft.com/office/drawing/2014/main" id="{00000000-0008-0000-1000-000012000000}"/>
            </a:ext>
          </a:extLst>
        </xdr:cNvPr>
        <xdr:cNvSpPr/>
      </xdr:nvSpPr>
      <xdr:spPr>
        <a:xfrm>
          <a:off x="2076450" y="2314575"/>
          <a:ext cx="1657350" cy="6858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1247775</xdr:colOff>
      <xdr:row>5</xdr:row>
      <xdr:rowOff>0</xdr:rowOff>
    </xdr:from>
    <xdr:to>
      <xdr:col>3</xdr:col>
      <xdr:colOff>495300</xdr:colOff>
      <xdr:row>8</xdr:row>
      <xdr:rowOff>114300</xdr:rowOff>
    </xdr:to>
    <xdr:sp macro="" textlink="">
      <xdr:nvSpPr>
        <xdr:cNvPr id="19" name="Oval 18">
          <a:extLst>
            <a:ext uri="{FF2B5EF4-FFF2-40B4-BE49-F238E27FC236}">
              <a16:creationId xmlns:a16="http://schemas.microsoft.com/office/drawing/2014/main" id="{00000000-0008-0000-1000-000013000000}"/>
            </a:ext>
          </a:extLst>
        </xdr:cNvPr>
        <xdr:cNvSpPr/>
      </xdr:nvSpPr>
      <xdr:spPr>
        <a:xfrm>
          <a:off x="1457325" y="1171575"/>
          <a:ext cx="2438400" cy="6858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1685924</xdr:colOff>
      <xdr:row>30</xdr:row>
      <xdr:rowOff>114299</xdr:rowOff>
    </xdr:from>
    <xdr:to>
      <xdr:col>5</xdr:col>
      <xdr:colOff>3667121</xdr:colOff>
      <xdr:row>33</xdr:row>
      <xdr:rowOff>28574</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8000999" y="6819899"/>
          <a:ext cx="1981197" cy="485775"/>
        </a:xfrm>
        <a:prstGeom prst="rect">
          <a:avLst/>
        </a:prstGeom>
      </xdr:spPr>
    </xdr:pic>
    <xdr:clientData/>
  </xdr:twoCellAnchor>
  <xdr:twoCellAnchor editAs="oneCell">
    <xdr:from>
      <xdr:col>5</xdr:col>
      <xdr:colOff>228600</xdr:colOff>
      <xdr:row>25</xdr:row>
      <xdr:rowOff>95249</xdr:rowOff>
    </xdr:from>
    <xdr:to>
      <xdr:col>5</xdr:col>
      <xdr:colOff>1682497</xdr:colOff>
      <xdr:row>32</xdr:row>
      <xdr:rowOff>168020</xdr:rowOff>
    </xdr:to>
    <xdr:pic>
      <xdr:nvPicPr>
        <xdr:cNvPr id="3" name="Picture 2">
          <a:extLst>
            <a:ext uri="{FF2B5EF4-FFF2-40B4-BE49-F238E27FC236}">
              <a16:creationId xmlns:a16="http://schemas.microsoft.com/office/drawing/2014/main" id="{00000000-0008-0000-11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6543675" y="580072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1676398</xdr:colOff>
      <xdr:row>25</xdr:row>
      <xdr:rowOff>28575</xdr:rowOff>
    </xdr:from>
    <xdr:to>
      <xdr:col>5</xdr:col>
      <xdr:colOff>3660646</xdr:colOff>
      <xdr:row>27</xdr:row>
      <xdr:rowOff>129189</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7991473" y="5734050"/>
          <a:ext cx="1984248" cy="481614"/>
        </a:xfrm>
        <a:prstGeom prst="rect">
          <a:avLst/>
        </a:prstGeom>
      </xdr:spPr>
    </xdr:pic>
    <xdr:clientData/>
  </xdr:twoCellAnchor>
  <xdr:twoCellAnchor editAs="oneCell">
    <xdr:from>
      <xdr:col>5</xdr:col>
      <xdr:colOff>1676399</xdr:colOff>
      <xdr:row>27</xdr:row>
      <xdr:rowOff>123824</xdr:rowOff>
    </xdr:from>
    <xdr:to>
      <xdr:col>5</xdr:col>
      <xdr:colOff>3660647</xdr:colOff>
      <xdr:row>30</xdr:row>
      <xdr:rowOff>44106</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7991474" y="6210299"/>
          <a:ext cx="1984248" cy="539407"/>
        </a:xfrm>
        <a:prstGeom prst="rect">
          <a:avLst/>
        </a:prstGeom>
      </xdr:spPr>
    </xdr:pic>
    <xdr:clientData/>
  </xdr:twoCellAnchor>
  <xdr:twoCellAnchor editAs="oneCell">
    <xdr:from>
      <xdr:col>6</xdr:col>
      <xdr:colOff>28575</xdr:colOff>
      <xdr:row>0</xdr:row>
      <xdr:rowOff>0</xdr:rowOff>
    </xdr:from>
    <xdr:to>
      <xdr:col>9</xdr:col>
      <xdr:colOff>523145</xdr:colOff>
      <xdr:row>13</xdr:row>
      <xdr:rowOff>9524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3"/>
        <a:srcRect l="51904" t="27814" r="21319" b="14808"/>
        <a:stretch/>
      </xdr:blipFill>
      <xdr:spPr>
        <a:xfrm>
          <a:off x="9248775" y="0"/>
          <a:ext cx="2323370" cy="3038474"/>
        </a:xfrm>
        <a:prstGeom prst="rect">
          <a:avLst/>
        </a:prstGeom>
      </xdr:spPr>
    </xdr:pic>
    <xdr:clientData/>
  </xdr:twoCellAnchor>
  <xdr:twoCellAnchor>
    <xdr:from>
      <xdr:col>6</xdr:col>
      <xdr:colOff>0</xdr:colOff>
      <xdr:row>10</xdr:row>
      <xdr:rowOff>76200</xdr:rowOff>
    </xdr:from>
    <xdr:to>
      <xdr:col>9</xdr:col>
      <xdr:colOff>514350</xdr:colOff>
      <xdr:row>12</xdr:row>
      <xdr:rowOff>228600</xdr:rowOff>
    </xdr:to>
    <xdr:sp macro="" textlink="">
      <xdr:nvSpPr>
        <xdr:cNvPr id="7" name="Rectangle 6">
          <a:extLst>
            <a:ext uri="{FF2B5EF4-FFF2-40B4-BE49-F238E27FC236}">
              <a16:creationId xmlns:a16="http://schemas.microsoft.com/office/drawing/2014/main" id="{00000000-0008-0000-1100-000007000000}"/>
            </a:ext>
          </a:extLst>
        </xdr:cNvPr>
        <xdr:cNvSpPr/>
      </xdr:nvSpPr>
      <xdr:spPr>
        <a:xfrm>
          <a:off x="9220200" y="2495550"/>
          <a:ext cx="2343150" cy="533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133349</xdr:colOff>
      <xdr:row>40</xdr:row>
      <xdr:rowOff>85724</xdr:rowOff>
    </xdr:from>
    <xdr:to>
      <xdr:col>13</xdr:col>
      <xdr:colOff>603246</xdr:colOff>
      <xdr:row>43</xdr:row>
      <xdr:rowOff>3174</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9763124" y="9601199"/>
          <a:ext cx="1984372" cy="488950"/>
        </a:xfrm>
        <a:prstGeom prst="rect">
          <a:avLst/>
        </a:prstGeom>
      </xdr:spPr>
    </xdr:pic>
    <xdr:clientData/>
  </xdr:twoCellAnchor>
  <xdr:twoCellAnchor editAs="oneCell">
    <xdr:from>
      <xdr:col>9</xdr:col>
      <xdr:colOff>400050</xdr:colOff>
      <xdr:row>35</xdr:row>
      <xdr:rowOff>19049</xdr:rowOff>
    </xdr:from>
    <xdr:to>
      <xdr:col>11</xdr:col>
      <xdr:colOff>126747</xdr:colOff>
      <xdr:row>42</xdr:row>
      <xdr:rowOff>136270</xdr:rowOff>
    </xdr:to>
    <xdr:pic>
      <xdr:nvPicPr>
        <xdr:cNvPr id="3" name="Picture 2">
          <a:extLst>
            <a:ext uri="{FF2B5EF4-FFF2-40B4-BE49-F238E27FC236}">
              <a16:creationId xmlns:a16="http://schemas.microsoft.com/office/drawing/2014/main" id="{00000000-0008-0000-12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8305800" y="8582024"/>
          <a:ext cx="1450722" cy="1450721"/>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123823</xdr:colOff>
      <xdr:row>34</xdr:row>
      <xdr:rowOff>142875</xdr:rowOff>
    </xdr:from>
    <xdr:to>
      <xdr:col>13</xdr:col>
      <xdr:colOff>593596</xdr:colOff>
      <xdr:row>37</xdr:row>
      <xdr:rowOff>56164</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9753598" y="8515350"/>
          <a:ext cx="1984248" cy="484789"/>
        </a:xfrm>
        <a:prstGeom prst="rect">
          <a:avLst/>
        </a:prstGeom>
      </xdr:spPr>
    </xdr:pic>
    <xdr:clientData/>
  </xdr:twoCellAnchor>
  <xdr:twoCellAnchor editAs="oneCell">
    <xdr:from>
      <xdr:col>11</xdr:col>
      <xdr:colOff>123824</xdr:colOff>
      <xdr:row>37</xdr:row>
      <xdr:rowOff>47624</xdr:rowOff>
    </xdr:from>
    <xdr:to>
      <xdr:col>13</xdr:col>
      <xdr:colOff>593597</xdr:colOff>
      <xdr:row>40</xdr:row>
      <xdr:rowOff>18706</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9753599" y="8991599"/>
          <a:ext cx="1984248" cy="542582"/>
        </a:xfrm>
        <a:prstGeom prst="rect">
          <a:avLst/>
        </a:prstGeom>
      </xdr:spPr>
    </xdr:pic>
    <xdr:clientData/>
  </xdr:twoCellAnchor>
  <xdr:twoCellAnchor editAs="oneCell">
    <xdr:from>
      <xdr:col>14</xdr:col>
      <xdr:colOff>28575</xdr:colOff>
      <xdr:row>16</xdr:row>
      <xdr:rowOff>0</xdr:rowOff>
    </xdr:from>
    <xdr:to>
      <xdr:col>17</xdr:col>
      <xdr:colOff>8795</xdr:colOff>
      <xdr:row>30</xdr:row>
      <xdr:rowOff>7685</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srcRect l="51904" t="27814" r="21319" b="14808"/>
        <a:stretch/>
      </xdr:blipFill>
      <xdr:spPr>
        <a:xfrm>
          <a:off x="11782425" y="4162425"/>
          <a:ext cx="2323370" cy="2969960"/>
        </a:xfrm>
        <a:prstGeom prst="rect">
          <a:avLst/>
        </a:prstGeom>
      </xdr:spPr>
    </xdr:pic>
    <xdr:clientData/>
  </xdr:twoCellAnchor>
  <xdr:twoCellAnchor>
    <xdr:from>
      <xdr:col>14</xdr:col>
      <xdr:colOff>0</xdr:colOff>
      <xdr:row>27</xdr:row>
      <xdr:rowOff>57150</xdr:rowOff>
    </xdr:from>
    <xdr:to>
      <xdr:col>17</xdr:col>
      <xdr:colOff>0</xdr:colOff>
      <xdr:row>29</xdr:row>
      <xdr:rowOff>152400</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11753850" y="6610350"/>
          <a:ext cx="2343150" cy="476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85724</xdr:colOff>
      <xdr:row>67</xdr:row>
      <xdr:rowOff>38099</xdr:rowOff>
    </xdr:from>
    <xdr:to>
      <xdr:col>23</xdr:col>
      <xdr:colOff>238121</xdr:colOff>
      <xdr:row>69</xdr:row>
      <xdr:rowOff>142874</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2858749" y="17287874"/>
          <a:ext cx="1981197" cy="485775"/>
        </a:xfrm>
        <a:prstGeom prst="rect">
          <a:avLst/>
        </a:prstGeom>
      </xdr:spPr>
    </xdr:pic>
    <xdr:clientData/>
  </xdr:twoCellAnchor>
  <xdr:twoCellAnchor editAs="oneCell">
    <xdr:from>
      <xdr:col>17</xdr:col>
      <xdr:colOff>457200</xdr:colOff>
      <xdr:row>62</xdr:row>
      <xdr:rowOff>9524</xdr:rowOff>
    </xdr:from>
    <xdr:to>
      <xdr:col>20</xdr:col>
      <xdr:colOff>82297</xdr:colOff>
      <xdr:row>69</xdr:row>
      <xdr:rowOff>82295</xdr:rowOff>
    </xdr:to>
    <xdr:pic>
      <xdr:nvPicPr>
        <xdr:cNvPr id="13" name="Picture 12">
          <a:extLst>
            <a:ext uri="{FF2B5EF4-FFF2-40B4-BE49-F238E27FC236}">
              <a16:creationId xmlns:a16="http://schemas.microsoft.com/office/drawing/2014/main" id="{00000000-0008-0000-0100-00000D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1401425" y="1625917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76198</xdr:colOff>
      <xdr:row>62</xdr:row>
      <xdr:rowOff>0</xdr:rowOff>
    </xdr:from>
    <xdr:to>
      <xdr:col>23</xdr:col>
      <xdr:colOff>231646</xdr:colOff>
      <xdr:row>64</xdr:row>
      <xdr:rowOff>52989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2849223" y="16249650"/>
          <a:ext cx="1984248" cy="481614"/>
        </a:xfrm>
        <a:prstGeom prst="rect">
          <a:avLst/>
        </a:prstGeom>
      </xdr:spPr>
    </xdr:pic>
    <xdr:clientData/>
  </xdr:twoCellAnchor>
  <xdr:twoCellAnchor editAs="oneCell">
    <xdr:from>
      <xdr:col>20</xdr:col>
      <xdr:colOff>76199</xdr:colOff>
      <xdr:row>64</xdr:row>
      <xdr:rowOff>47624</xdr:rowOff>
    </xdr:from>
    <xdr:to>
      <xdr:col>23</xdr:col>
      <xdr:colOff>231647</xdr:colOff>
      <xdr:row>67</xdr:row>
      <xdr:rowOff>15531</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2849224" y="16725899"/>
          <a:ext cx="1984248" cy="5394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137160</xdr:colOff>
          <xdr:row>26</xdr:row>
          <xdr:rowOff>175260</xdr:rowOff>
        </xdr:from>
        <xdr:to>
          <xdr:col>23</xdr:col>
          <xdr:colOff>144780</xdr:colOff>
          <xdr:row>50</xdr:row>
          <xdr:rowOff>121920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121920</xdr:colOff>
          <xdr:row>2</xdr:row>
          <xdr:rowOff>45720</xdr:rowOff>
        </xdr:from>
        <xdr:to>
          <xdr:col>23</xdr:col>
          <xdr:colOff>137160</xdr:colOff>
          <xdr:row>26</xdr:row>
          <xdr:rowOff>30480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xdr:col>
      <xdr:colOff>6496049</xdr:colOff>
      <xdr:row>310</xdr:row>
      <xdr:rowOff>38099</xdr:rowOff>
    </xdr:from>
    <xdr:to>
      <xdr:col>3</xdr:col>
      <xdr:colOff>8477246</xdr:colOff>
      <xdr:row>312</xdr:row>
      <xdr:rowOff>139700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1163299" y="110623349"/>
          <a:ext cx="1981197" cy="485775"/>
        </a:xfrm>
        <a:prstGeom prst="rect">
          <a:avLst/>
        </a:prstGeom>
      </xdr:spPr>
    </xdr:pic>
    <xdr:clientData/>
  </xdr:twoCellAnchor>
  <xdr:twoCellAnchor editAs="oneCell">
    <xdr:from>
      <xdr:col>3</xdr:col>
      <xdr:colOff>5038725</xdr:colOff>
      <xdr:row>305</xdr:row>
      <xdr:rowOff>57149</xdr:rowOff>
    </xdr:from>
    <xdr:to>
      <xdr:col>3</xdr:col>
      <xdr:colOff>6489447</xdr:colOff>
      <xdr:row>312</xdr:row>
      <xdr:rowOff>126746</xdr:rowOff>
    </xdr:to>
    <xdr:pic>
      <xdr:nvPicPr>
        <xdr:cNvPr id="7" name="Picture 6">
          <a:extLst>
            <a:ext uri="{FF2B5EF4-FFF2-40B4-BE49-F238E27FC236}">
              <a16:creationId xmlns:a16="http://schemas.microsoft.com/office/drawing/2014/main" id="{00000000-0008-0000-1300-000007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9705975" y="109689899"/>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6486523</xdr:colOff>
      <xdr:row>304</xdr:row>
      <xdr:rowOff>180975</xdr:rowOff>
    </xdr:from>
    <xdr:to>
      <xdr:col>3</xdr:col>
      <xdr:colOff>8467596</xdr:colOff>
      <xdr:row>307</xdr:row>
      <xdr:rowOff>46640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1153773" y="109623225"/>
          <a:ext cx="1984248" cy="481614"/>
        </a:xfrm>
        <a:prstGeom prst="rect">
          <a:avLst/>
        </a:prstGeom>
      </xdr:spPr>
    </xdr:pic>
    <xdr:clientData/>
  </xdr:twoCellAnchor>
  <xdr:twoCellAnchor editAs="oneCell">
    <xdr:from>
      <xdr:col>3</xdr:col>
      <xdr:colOff>6486524</xdr:colOff>
      <xdr:row>307</xdr:row>
      <xdr:rowOff>47624</xdr:rowOff>
    </xdr:from>
    <xdr:to>
      <xdr:col>3</xdr:col>
      <xdr:colOff>8467597</xdr:colOff>
      <xdr:row>310</xdr:row>
      <xdr:rowOff>12355</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1153774" y="110061374"/>
          <a:ext cx="1984248" cy="5394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571499</xdr:colOff>
      <xdr:row>56</xdr:row>
      <xdr:rowOff>133349</xdr:rowOff>
    </xdr:from>
    <xdr:to>
      <xdr:col>10</xdr:col>
      <xdr:colOff>1974847</xdr:colOff>
      <xdr:row>59</xdr:row>
      <xdr:rowOff>50798</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2925424" y="12925424"/>
          <a:ext cx="1984373" cy="488949"/>
        </a:xfrm>
        <a:prstGeom prst="rect">
          <a:avLst/>
        </a:prstGeom>
      </xdr:spPr>
    </xdr:pic>
    <xdr:clientData/>
  </xdr:twoCellAnchor>
  <xdr:twoCellAnchor editAs="oneCell">
    <xdr:from>
      <xdr:col>8</xdr:col>
      <xdr:colOff>228600</xdr:colOff>
      <xdr:row>51</xdr:row>
      <xdr:rowOff>66674</xdr:rowOff>
    </xdr:from>
    <xdr:to>
      <xdr:col>9</xdr:col>
      <xdr:colOff>564896</xdr:colOff>
      <xdr:row>58</xdr:row>
      <xdr:rowOff>123570</xdr:rowOff>
    </xdr:to>
    <xdr:pic>
      <xdr:nvPicPr>
        <xdr:cNvPr id="3" name="Picture 2">
          <a:extLst>
            <a:ext uri="{FF2B5EF4-FFF2-40B4-BE49-F238E27FC236}">
              <a16:creationId xmlns:a16="http://schemas.microsoft.com/office/drawing/2014/main" id="{00000000-0008-0000-15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1458575" y="12030074"/>
          <a:ext cx="1460246" cy="1457071"/>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561973</xdr:colOff>
      <xdr:row>51</xdr:row>
      <xdr:rowOff>0</xdr:rowOff>
    </xdr:from>
    <xdr:to>
      <xdr:col>10</xdr:col>
      <xdr:colOff>1965197</xdr:colOff>
      <xdr:row>53</xdr:row>
      <xdr:rowOff>97439</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2915898" y="11772900"/>
          <a:ext cx="1984249" cy="478439"/>
        </a:xfrm>
        <a:prstGeom prst="rect">
          <a:avLst/>
        </a:prstGeom>
      </xdr:spPr>
    </xdr:pic>
    <xdr:clientData/>
  </xdr:twoCellAnchor>
  <xdr:twoCellAnchor editAs="oneCell">
    <xdr:from>
      <xdr:col>9</xdr:col>
      <xdr:colOff>561974</xdr:colOff>
      <xdr:row>53</xdr:row>
      <xdr:rowOff>95249</xdr:rowOff>
    </xdr:from>
    <xdr:to>
      <xdr:col>10</xdr:col>
      <xdr:colOff>1965198</xdr:colOff>
      <xdr:row>55</xdr:row>
      <xdr:rowOff>190156</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2915899" y="12315824"/>
          <a:ext cx="1984249" cy="542582"/>
        </a:xfrm>
        <a:prstGeom prst="rect">
          <a:avLst/>
        </a:prstGeom>
      </xdr:spPr>
    </xdr:pic>
    <xdr:clientData/>
  </xdr:twoCellAnchor>
  <xdr:twoCellAnchor editAs="oneCell">
    <xdr:from>
      <xdr:col>11</xdr:col>
      <xdr:colOff>28575</xdr:colOff>
      <xdr:row>0</xdr:row>
      <xdr:rowOff>0</xdr:rowOff>
    </xdr:from>
    <xdr:to>
      <xdr:col>14</xdr:col>
      <xdr:colOff>523144</xdr:colOff>
      <xdr:row>10</xdr:row>
      <xdr:rowOff>112460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3"/>
        <a:srcRect l="51904" t="27814" r="21319" b="14808"/>
        <a:stretch/>
      </xdr:blipFill>
      <xdr:spPr>
        <a:xfrm>
          <a:off x="13839825" y="0"/>
          <a:ext cx="2323370" cy="2969960"/>
        </a:xfrm>
        <a:prstGeom prst="rect">
          <a:avLst/>
        </a:prstGeom>
      </xdr:spPr>
    </xdr:pic>
    <xdr:clientData/>
  </xdr:twoCellAnchor>
  <xdr:twoCellAnchor>
    <xdr:from>
      <xdr:col>11</xdr:col>
      <xdr:colOff>0</xdr:colOff>
      <xdr:row>8</xdr:row>
      <xdr:rowOff>409575</xdr:rowOff>
    </xdr:from>
    <xdr:to>
      <xdr:col>14</xdr:col>
      <xdr:colOff>514350</xdr:colOff>
      <xdr:row>10</xdr:row>
      <xdr:rowOff>66675</xdr:rowOff>
    </xdr:to>
    <xdr:sp macro="" textlink="">
      <xdr:nvSpPr>
        <xdr:cNvPr id="7" name="Rectangle 6">
          <a:extLst>
            <a:ext uri="{FF2B5EF4-FFF2-40B4-BE49-F238E27FC236}">
              <a16:creationId xmlns:a16="http://schemas.microsoft.com/office/drawing/2014/main" id="{00000000-0008-0000-1500-000007000000}"/>
            </a:ext>
          </a:extLst>
        </xdr:cNvPr>
        <xdr:cNvSpPr/>
      </xdr:nvSpPr>
      <xdr:spPr>
        <a:xfrm>
          <a:off x="13811250" y="2447925"/>
          <a:ext cx="2343150" cy="476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323849</xdr:colOff>
      <xdr:row>52</xdr:row>
      <xdr:rowOff>133349</xdr:rowOff>
    </xdr:from>
    <xdr:to>
      <xdr:col>11</xdr:col>
      <xdr:colOff>565146</xdr:colOff>
      <xdr:row>55</xdr:row>
      <xdr:rowOff>50799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3535024" y="18068924"/>
          <a:ext cx="2070097" cy="460375"/>
        </a:xfrm>
        <a:prstGeom prst="rect">
          <a:avLst/>
        </a:prstGeom>
      </xdr:spPr>
    </xdr:pic>
    <xdr:clientData/>
  </xdr:twoCellAnchor>
  <xdr:twoCellAnchor editAs="oneCell">
    <xdr:from>
      <xdr:col>7</xdr:col>
      <xdr:colOff>85725</xdr:colOff>
      <xdr:row>47</xdr:row>
      <xdr:rowOff>66674</xdr:rowOff>
    </xdr:from>
    <xdr:to>
      <xdr:col>8</xdr:col>
      <xdr:colOff>323597</xdr:colOff>
      <xdr:row>54</xdr:row>
      <xdr:rowOff>161670</xdr:rowOff>
    </xdr:to>
    <xdr:pic>
      <xdr:nvPicPr>
        <xdr:cNvPr id="3" name="Picture 2">
          <a:extLst>
            <a:ext uri="{FF2B5EF4-FFF2-40B4-BE49-F238E27FC236}">
              <a16:creationId xmlns:a16="http://schemas.microsoft.com/office/drawing/2014/main" id="{00000000-0008-0000-16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2134850" y="10525124"/>
          <a:ext cx="1447547" cy="152374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314323</xdr:colOff>
      <xdr:row>47</xdr:row>
      <xdr:rowOff>0</xdr:rowOff>
    </xdr:from>
    <xdr:to>
      <xdr:col>11</xdr:col>
      <xdr:colOff>555496</xdr:colOff>
      <xdr:row>49</xdr:row>
      <xdr:rowOff>106964</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3528673" y="16973550"/>
          <a:ext cx="2066798" cy="468914"/>
        </a:xfrm>
        <a:prstGeom prst="rect">
          <a:avLst/>
        </a:prstGeom>
      </xdr:spPr>
    </xdr:pic>
    <xdr:clientData/>
  </xdr:twoCellAnchor>
  <xdr:twoCellAnchor editAs="oneCell">
    <xdr:from>
      <xdr:col>8</xdr:col>
      <xdr:colOff>314324</xdr:colOff>
      <xdr:row>49</xdr:row>
      <xdr:rowOff>95249</xdr:rowOff>
    </xdr:from>
    <xdr:to>
      <xdr:col>11</xdr:col>
      <xdr:colOff>555497</xdr:colOff>
      <xdr:row>52</xdr:row>
      <xdr:rowOff>18706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3528674" y="17487899"/>
          <a:ext cx="2066798" cy="5140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438149</xdr:colOff>
      <xdr:row>24</xdr:row>
      <xdr:rowOff>57149</xdr:rowOff>
    </xdr:from>
    <xdr:to>
      <xdr:col>9</xdr:col>
      <xdr:colOff>581021</xdr:colOff>
      <xdr:row>26</xdr:row>
      <xdr:rowOff>161924</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8896349" y="7905749"/>
          <a:ext cx="1981197" cy="485775"/>
        </a:xfrm>
        <a:prstGeom prst="rect">
          <a:avLst/>
        </a:prstGeom>
      </xdr:spPr>
    </xdr:pic>
    <xdr:clientData/>
  </xdr:twoCellAnchor>
  <xdr:twoCellAnchor editAs="oneCell">
    <xdr:from>
      <xdr:col>5</xdr:col>
      <xdr:colOff>28575</xdr:colOff>
      <xdr:row>19</xdr:row>
      <xdr:rowOff>66674</xdr:rowOff>
    </xdr:from>
    <xdr:to>
      <xdr:col>6</xdr:col>
      <xdr:colOff>393447</xdr:colOff>
      <xdr:row>27</xdr:row>
      <xdr:rowOff>2920</xdr:rowOff>
    </xdr:to>
    <xdr:pic>
      <xdr:nvPicPr>
        <xdr:cNvPr id="3" name="Picture 2">
          <a:extLst>
            <a:ext uri="{FF2B5EF4-FFF2-40B4-BE49-F238E27FC236}">
              <a16:creationId xmlns:a16="http://schemas.microsoft.com/office/drawing/2014/main" id="{00000000-0008-0000-17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4991100" y="4829174"/>
          <a:ext cx="1460247" cy="146024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428623</xdr:colOff>
      <xdr:row>19</xdr:row>
      <xdr:rowOff>19050</xdr:rowOff>
    </xdr:from>
    <xdr:to>
      <xdr:col>10</xdr:col>
      <xdr:colOff>3046</xdr:colOff>
      <xdr:row>21</xdr:row>
      <xdr:rowOff>126014</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6543673" y="5419725"/>
          <a:ext cx="1984248" cy="481614"/>
        </a:xfrm>
        <a:prstGeom prst="rect">
          <a:avLst/>
        </a:prstGeom>
      </xdr:spPr>
    </xdr:pic>
    <xdr:clientData/>
  </xdr:twoCellAnchor>
  <xdr:twoCellAnchor editAs="oneCell">
    <xdr:from>
      <xdr:col>6</xdr:col>
      <xdr:colOff>384174</xdr:colOff>
      <xdr:row>21</xdr:row>
      <xdr:rowOff>155574</xdr:rowOff>
    </xdr:from>
    <xdr:to>
      <xdr:col>9</xdr:col>
      <xdr:colOff>536447</xdr:colOff>
      <xdr:row>24</xdr:row>
      <xdr:rowOff>113956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6737349" y="15690849"/>
          <a:ext cx="1981073" cy="50130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190499</xdr:colOff>
      <xdr:row>106</xdr:row>
      <xdr:rowOff>180974</xdr:rowOff>
    </xdr:from>
    <xdr:to>
      <xdr:col>18</xdr:col>
      <xdr:colOff>304796</xdr:colOff>
      <xdr:row>109</xdr:row>
      <xdr:rowOff>95249</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9629774" y="22764749"/>
          <a:ext cx="1885947" cy="485775"/>
        </a:xfrm>
        <a:prstGeom prst="rect">
          <a:avLst/>
        </a:prstGeom>
      </xdr:spPr>
    </xdr:pic>
    <xdr:clientData/>
  </xdr:twoCellAnchor>
  <xdr:twoCellAnchor editAs="oneCell">
    <xdr:from>
      <xdr:col>13</xdr:col>
      <xdr:colOff>428625</xdr:colOff>
      <xdr:row>102</xdr:row>
      <xdr:rowOff>19049</xdr:rowOff>
    </xdr:from>
    <xdr:to>
      <xdr:col>16</xdr:col>
      <xdr:colOff>142622</xdr:colOff>
      <xdr:row>109</xdr:row>
      <xdr:rowOff>142620</xdr:rowOff>
    </xdr:to>
    <xdr:pic>
      <xdr:nvPicPr>
        <xdr:cNvPr id="4" name="Picture 3">
          <a:extLst>
            <a:ext uri="{FF2B5EF4-FFF2-40B4-BE49-F238E27FC236}">
              <a16:creationId xmlns:a16="http://schemas.microsoft.com/office/drawing/2014/main" id="{00000000-0008-0000-1800-000004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8124825" y="21840824"/>
          <a:ext cx="1460247" cy="146024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142873</xdr:colOff>
      <xdr:row>101</xdr:row>
      <xdr:rowOff>114300</xdr:rowOff>
    </xdr:from>
    <xdr:to>
      <xdr:col>18</xdr:col>
      <xdr:colOff>269746</xdr:colOff>
      <xdr:row>104</xdr:row>
      <xdr:rowOff>27589</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9582148" y="21745575"/>
          <a:ext cx="1898523" cy="487964"/>
        </a:xfrm>
        <a:prstGeom prst="rect">
          <a:avLst/>
        </a:prstGeom>
      </xdr:spPr>
    </xdr:pic>
    <xdr:clientData/>
  </xdr:twoCellAnchor>
  <xdr:twoCellAnchor editAs="oneCell">
    <xdr:from>
      <xdr:col>16</xdr:col>
      <xdr:colOff>155574</xdr:colOff>
      <xdr:row>104</xdr:row>
      <xdr:rowOff>22224</xdr:rowOff>
    </xdr:from>
    <xdr:to>
      <xdr:col>18</xdr:col>
      <xdr:colOff>276097</xdr:colOff>
      <xdr:row>106</xdr:row>
      <xdr:rowOff>171106</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9594849" y="22224999"/>
          <a:ext cx="1895348" cy="529882"/>
        </a:xfrm>
        <a:prstGeom prst="rect">
          <a:avLst/>
        </a:prstGeom>
      </xdr:spPr>
    </xdr:pic>
    <xdr:clientData/>
  </xdr:twoCellAnchor>
  <xdr:twoCellAnchor>
    <xdr:from>
      <xdr:col>1</xdr:col>
      <xdr:colOff>6154</xdr:colOff>
      <xdr:row>10</xdr:row>
      <xdr:rowOff>11056</xdr:rowOff>
    </xdr:from>
    <xdr:to>
      <xdr:col>5</xdr:col>
      <xdr:colOff>603509</xdr:colOff>
      <xdr:row>22</xdr:row>
      <xdr:rowOff>21826</xdr:rowOff>
    </xdr:to>
    <xdr:sp macro="" textlink="">
      <xdr:nvSpPr>
        <xdr:cNvPr id="7" name="Rectangle 6">
          <a:extLst>
            <a:ext uri="{FF2B5EF4-FFF2-40B4-BE49-F238E27FC236}">
              <a16:creationId xmlns:a16="http://schemas.microsoft.com/office/drawing/2014/main" id="{00000000-0008-0000-1800-000007000000}"/>
            </a:ext>
          </a:extLst>
        </xdr:cNvPr>
        <xdr:cNvSpPr/>
      </xdr:nvSpPr>
      <xdr:spPr>
        <a:xfrm>
          <a:off x="615754" y="2230381"/>
          <a:ext cx="3178630" cy="2182470"/>
        </a:xfrm>
        <a:prstGeom prst="rect">
          <a:avLst/>
        </a:prstGeom>
        <a:solidFill>
          <a:schemeClr val="bg1">
            <a:lumMod val="95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72000" numCol="1" spcCol="0" rtlCol="0" fromWordArt="0" anchor="ctr" anchorCtr="0" forceAA="0" compatLnSpc="1">
          <a:prstTxWarp prst="textNoShape">
            <a:avLst/>
          </a:prstTxWarp>
          <a:spAutoFit/>
        </a:bodyPr>
        <a:lstStyle>
          <a:defPPr>
            <a:defRPr lang="nl-NL"/>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sz="1400">
            <a:solidFill>
              <a:schemeClr val="tx1"/>
            </a:solidFill>
          </a:endParaRPr>
        </a:p>
      </xdr:txBody>
    </xdr:sp>
    <xdr:clientData/>
  </xdr:twoCellAnchor>
  <xdr:twoCellAnchor>
    <xdr:from>
      <xdr:col>5</xdr:col>
      <xdr:colOff>603509</xdr:colOff>
      <xdr:row>10</xdr:row>
      <xdr:rowOff>11056</xdr:rowOff>
    </xdr:from>
    <xdr:to>
      <xdr:col>11</xdr:col>
      <xdr:colOff>124539</xdr:colOff>
      <xdr:row>22</xdr:row>
      <xdr:rowOff>21826</xdr:rowOff>
    </xdr:to>
    <xdr:sp macro="" textlink="">
      <xdr:nvSpPr>
        <xdr:cNvPr id="8" name="Rectangle 7">
          <a:extLst>
            <a:ext uri="{FF2B5EF4-FFF2-40B4-BE49-F238E27FC236}">
              <a16:creationId xmlns:a16="http://schemas.microsoft.com/office/drawing/2014/main" id="{00000000-0008-0000-1800-000008000000}"/>
            </a:ext>
          </a:extLst>
        </xdr:cNvPr>
        <xdr:cNvSpPr/>
      </xdr:nvSpPr>
      <xdr:spPr>
        <a:xfrm>
          <a:off x="3794384" y="2230381"/>
          <a:ext cx="3178630" cy="2182470"/>
        </a:xfrm>
        <a:prstGeom prst="rect">
          <a:avLst/>
        </a:prstGeom>
        <a:solidFill>
          <a:schemeClr val="bg1">
            <a:lumMod val="95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72000" numCol="1" spcCol="0" rtlCol="0" fromWordArt="0" anchor="ctr" anchorCtr="0" forceAA="0" compatLnSpc="1">
          <a:prstTxWarp prst="textNoShape">
            <a:avLst/>
          </a:prstTxWarp>
          <a:spAutoFit/>
        </a:bodyPr>
        <a:lstStyle>
          <a:defPPr>
            <a:defRPr lang="nl-NL"/>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sz="1400">
            <a:solidFill>
              <a:schemeClr val="tx1"/>
            </a:solidFill>
          </a:endParaRPr>
        </a:p>
      </xdr:txBody>
    </xdr:sp>
    <xdr:clientData/>
  </xdr:twoCellAnchor>
  <xdr:twoCellAnchor>
    <xdr:from>
      <xdr:col>1</xdr:col>
      <xdr:colOff>0</xdr:colOff>
      <xdr:row>22</xdr:row>
      <xdr:rowOff>19356</xdr:rowOff>
    </xdr:from>
    <xdr:to>
      <xdr:col>11</xdr:col>
      <xdr:colOff>118385</xdr:colOff>
      <xdr:row>30</xdr:row>
      <xdr:rowOff>182545</xdr:rowOff>
    </xdr:to>
    <xdr:sp macro="" textlink="">
      <xdr:nvSpPr>
        <xdr:cNvPr id="9" name="Rectangle 8">
          <a:extLst>
            <a:ext uri="{FF2B5EF4-FFF2-40B4-BE49-F238E27FC236}">
              <a16:creationId xmlns:a16="http://schemas.microsoft.com/office/drawing/2014/main" id="{00000000-0008-0000-1800-000009000000}"/>
            </a:ext>
          </a:extLst>
        </xdr:cNvPr>
        <xdr:cNvSpPr/>
      </xdr:nvSpPr>
      <xdr:spPr>
        <a:xfrm>
          <a:off x="609600" y="4410381"/>
          <a:ext cx="6357260" cy="1610989"/>
        </a:xfrm>
        <a:prstGeom prst="rect">
          <a:avLst/>
        </a:prstGeom>
        <a:solidFill>
          <a:schemeClr val="bg1">
            <a:lumMod val="95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72000" numCol="1" spcCol="0" rtlCol="0" fromWordArt="0" anchor="ctr" anchorCtr="0" forceAA="0" compatLnSpc="1">
          <a:prstTxWarp prst="textNoShape">
            <a:avLst/>
          </a:prstTxWarp>
          <a:spAutoFit/>
        </a:bodyPr>
        <a:lstStyle>
          <a:defPPr>
            <a:defRPr lang="nl-NL"/>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US" sz="1400">
            <a:solidFill>
              <a:schemeClr val="tx1"/>
            </a:solidFill>
          </a:endParaRPr>
        </a:p>
      </xdr:txBody>
    </xdr:sp>
    <xdr:clientData/>
  </xdr:twoCellAnchor>
  <xdr:twoCellAnchor>
    <xdr:from>
      <xdr:col>1</xdr:col>
      <xdr:colOff>6154</xdr:colOff>
      <xdr:row>10</xdr:row>
      <xdr:rowOff>0</xdr:rowOff>
    </xdr:from>
    <xdr:to>
      <xdr:col>5</xdr:col>
      <xdr:colOff>603508</xdr:colOff>
      <xdr:row>12</xdr:row>
      <xdr:rowOff>71182</xdr:rowOff>
    </xdr:to>
    <xdr:sp macro="" textlink="">
      <xdr:nvSpPr>
        <xdr:cNvPr id="10" name="Tekstvak 6">
          <a:extLst>
            <a:ext uri="{FF2B5EF4-FFF2-40B4-BE49-F238E27FC236}">
              <a16:creationId xmlns:a16="http://schemas.microsoft.com/office/drawing/2014/main" id="{00000000-0008-0000-1800-00000A000000}"/>
            </a:ext>
          </a:extLst>
        </xdr:cNvPr>
        <xdr:cNvSpPr txBox="1"/>
      </xdr:nvSpPr>
      <xdr:spPr>
        <a:xfrm>
          <a:off x="615754" y="2219325"/>
          <a:ext cx="3178629" cy="433132"/>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400"/>
            </a:lnSpc>
          </a:pPr>
          <a:r>
            <a:rPr lang="en-GB" sz="1000" b="1">
              <a:solidFill>
                <a:schemeClr val="tx2"/>
              </a:solidFill>
              <a:latin typeface="Verdana" pitchFamily="34" charset="0"/>
            </a:rPr>
            <a:t>Hardware</a:t>
          </a:r>
        </a:p>
        <a:p>
          <a:pPr algn="ctr">
            <a:lnSpc>
              <a:spcPts val="1400"/>
            </a:lnSpc>
          </a:pPr>
          <a:r>
            <a:rPr lang="en-GB" sz="1000">
              <a:solidFill>
                <a:schemeClr val="tx2"/>
              </a:solidFill>
              <a:latin typeface="Verdana" pitchFamily="34" charset="0"/>
            </a:rPr>
            <a:t>Technology</a:t>
          </a:r>
        </a:p>
      </xdr:txBody>
    </xdr:sp>
    <xdr:clientData/>
  </xdr:twoCellAnchor>
  <xdr:twoCellAnchor>
    <xdr:from>
      <xdr:col>5</xdr:col>
      <xdr:colOff>603509</xdr:colOff>
      <xdr:row>10</xdr:row>
      <xdr:rowOff>0</xdr:rowOff>
    </xdr:from>
    <xdr:to>
      <xdr:col>11</xdr:col>
      <xdr:colOff>124538</xdr:colOff>
      <xdr:row>12</xdr:row>
      <xdr:rowOff>71182</xdr:rowOff>
    </xdr:to>
    <xdr:sp macro="" textlink="">
      <xdr:nvSpPr>
        <xdr:cNvPr id="11" name="Tekstvak 11">
          <a:extLst>
            <a:ext uri="{FF2B5EF4-FFF2-40B4-BE49-F238E27FC236}">
              <a16:creationId xmlns:a16="http://schemas.microsoft.com/office/drawing/2014/main" id="{00000000-0008-0000-1800-00000B000000}"/>
            </a:ext>
          </a:extLst>
        </xdr:cNvPr>
        <xdr:cNvSpPr txBox="1"/>
      </xdr:nvSpPr>
      <xdr:spPr>
        <a:xfrm>
          <a:off x="3794384" y="2219325"/>
          <a:ext cx="3178629" cy="433132"/>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400"/>
            </a:lnSpc>
          </a:pPr>
          <a:r>
            <a:rPr lang="en-GB" sz="1000" b="1">
              <a:solidFill>
                <a:schemeClr val="tx2"/>
              </a:solidFill>
              <a:latin typeface="Verdana" pitchFamily="34" charset="0"/>
            </a:rPr>
            <a:t>Software</a:t>
          </a:r>
        </a:p>
        <a:p>
          <a:pPr algn="ctr">
            <a:lnSpc>
              <a:spcPts val="1400"/>
            </a:lnSpc>
          </a:pPr>
          <a:r>
            <a:rPr lang="en-GB" sz="1000">
              <a:solidFill>
                <a:schemeClr val="tx2"/>
              </a:solidFill>
              <a:latin typeface="Verdana" pitchFamily="34" charset="0"/>
            </a:rPr>
            <a:t>Skills, knowledge, communication</a:t>
          </a:r>
        </a:p>
      </xdr:txBody>
    </xdr:sp>
    <xdr:clientData/>
  </xdr:twoCellAnchor>
  <xdr:twoCellAnchor>
    <xdr:from>
      <xdr:col>1</xdr:col>
      <xdr:colOff>6154</xdr:colOff>
      <xdr:row>21</xdr:row>
      <xdr:rowOff>134988</xdr:rowOff>
    </xdr:from>
    <xdr:to>
      <xdr:col>11</xdr:col>
      <xdr:colOff>124538</xdr:colOff>
      <xdr:row>24</xdr:row>
      <xdr:rowOff>76491</xdr:rowOff>
    </xdr:to>
    <xdr:sp macro="" textlink="">
      <xdr:nvSpPr>
        <xdr:cNvPr id="12" name="Tekstvak 14">
          <a:extLst>
            <a:ext uri="{FF2B5EF4-FFF2-40B4-BE49-F238E27FC236}">
              <a16:creationId xmlns:a16="http://schemas.microsoft.com/office/drawing/2014/main" id="{00000000-0008-0000-1800-00000C000000}"/>
            </a:ext>
          </a:extLst>
        </xdr:cNvPr>
        <xdr:cNvSpPr txBox="1"/>
      </xdr:nvSpPr>
      <xdr:spPr>
        <a:xfrm>
          <a:off x="615754" y="4345038"/>
          <a:ext cx="6357259" cy="484428"/>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800"/>
            </a:lnSpc>
          </a:pPr>
          <a:r>
            <a:rPr lang="en-GB" sz="1000" b="1">
              <a:solidFill>
                <a:schemeClr val="tx2"/>
              </a:solidFill>
              <a:latin typeface="Verdana" pitchFamily="34" charset="0"/>
            </a:rPr>
            <a:t>Orgware</a:t>
          </a:r>
        </a:p>
        <a:p>
          <a:pPr algn="ctr">
            <a:lnSpc>
              <a:spcPts val="1400"/>
            </a:lnSpc>
          </a:pPr>
          <a:r>
            <a:rPr lang="en-GB" sz="1000">
              <a:solidFill>
                <a:schemeClr val="tx2"/>
              </a:solidFill>
              <a:latin typeface="Verdana" pitchFamily="34" charset="0"/>
            </a:rPr>
            <a:t>Organisational, institutional, financial &amp; procedural aspects</a:t>
          </a:r>
        </a:p>
      </xdr:txBody>
    </xdr:sp>
    <xdr:clientData/>
  </xdr:twoCellAnchor>
  <xdr:twoCellAnchor editAs="oneCell">
    <xdr:from>
      <xdr:col>1</xdr:col>
      <xdr:colOff>91989</xdr:colOff>
      <xdr:row>12</xdr:row>
      <xdr:rowOff>78989</xdr:rowOff>
    </xdr:from>
    <xdr:to>
      <xdr:col>2</xdr:col>
      <xdr:colOff>350689</xdr:colOff>
      <xdr:row>18</xdr:row>
      <xdr:rowOff>1139</xdr:rowOff>
    </xdr:to>
    <xdr:pic>
      <xdr:nvPicPr>
        <xdr:cNvPr id="13" name="Afbeelding 8">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589" y="2660264"/>
          <a:ext cx="1008000" cy="1008000"/>
        </a:xfrm>
        <a:prstGeom prst="rect">
          <a:avLst/>
        </a:prstGeom>
      </xdr:spPr>
    </xdr:pic>
    <xdr:clientData/>
  </xdr:twoCellAnchor>
  <xdr:twoCellAnchor editAs="oneCell">
    <xdr:from>
      <xdr:col>2</xdr:col>
      <xdr:colOff>314341</xdr:colOff>
      <xdr:row>12</xdr:row>
      <xdr:rowOff>34293</xdr:rowOff>
    </xdr:from>
    <xdr:to>
      <xdr:col>4</xdr:col>
      <xdr:colOff>178316</xdr:colOff>
      <xdr:row>18</xdr:row>
      <xdr:rowOff>31618</xdr:rowOff>
    </xdr:to>
    <xdr:pic>
      <xdr:nvPicPr>
        <xdr:cNvPr id="14" name="Afbeelding 17">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76416" y="2615568"/>
          <a:ext cx="1080000" cy="1080000"/>
        </a:xfrm>
        <a:prstGeom prst="rect">
          <a:avLst/>
        </a:prstGeom>
      </xdr:spPr>
    </xdr:pic>
    <xdr:clientData/>
  </xdr:twoCellAnchor>
  <xdr:twoCellAnchor editAs="oneCell">
    <xdr:from>
      <xdr:col>4</xdr:col>
      <xdr:colOff>133108</xdr:colOff>
      <xdr:row>12</xdr:row>
      <xdr:rowOff>34034</xdr:rowOff>
    </xdr:from>
    <xdr:to>
      <xdr:col>5</xdr:col>
      <xdr:colOff>600333</xdr:colOff>
      <xdr:row>18</xdr:row>
      <xdr:rowOff>25527</xdr:rowOff>
    </xdr:to>
    <xdr:pic>
      <xdr:nvPicPr>
        <xdr:cNvPr id="15" name="Afbeelding 20">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14383" y="2615309"/>
          <a:ext cx="1080000" cy="1080518"/>
        </a:xfrm>
        <a:prstGeom prst="rect">
          <a:avLst/>
        </a:prstGeom>
      </xdr:spPr>
    </xdr:pic>
    <xdr:clientData/>
  </xdr:twoCellAnchor>
  <xdr:twoCellAnchor>
    <xdr:from>
      <xdr:col>1</xdr:col>
      <xdr:colOff>6154</xdr:colOff>
      <xdr:row>17</xdr:row>
      <xdr:rowOff>172524</xdr:rowOff>
    </xdr:from>
    <xdr:to>
      <xdr:col>2</xdr:col>
      <xdr:colOff>422720</xdr:colOff>
      <xdr:row>19</xdr:row>
      <xdr:rowOff>148615</xdr:rowOff>
    </xdr:to>
    <xdr:sp macro="" textlink="">
      <xdr:nvSpPr>
        <xdr:cNvPr id="16" name="TextBox 4">
          <a:extLst>
            <a:ext uri="{FF2B5EF4-FFF2-40B4-BE49-F238E27FC236}">
              <a16:creationId xmlns:a16="http://schemas.microsoft.com/office/drawing/2014/main" id="{00000000-0008-0000-1800-000010000000}"/>
            </a:ext>
          </a:extLst>
        </xdr:cNvPr>
        <xdr:cNvSpPr txBox="1"/>
      </xdr:nvSpPr>
      <xdr:spPr>
        <a:xfrm>
          <a:off x="615754" y="3658674"/>
          <a:ext cx="1169041" cy="338041"/>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Low and high tech along the chain</a:t>
          </a:r>
        </a:p>
      </xdr:txBody>
    </xdr:sp>
    <xdr:clientData/>
  </xdr:twoCellAnchor>
  <xdr:twoCellAnchor>
    <xdr:from>
      <xdr:col>2</xdr:col>
      <xdr:colOff>420955</xdr:colOff>
      <xdr:row>17</xdr:row>
      <xdr:rowOff>164398</xdr:rowOff>
    </xdr:from>
    <xdr:to>
      <xdr:col>4</xdr:col>
      <xdr:colOff>370796</xdr:colOff>
      <xdr:row>21</xdr:row>
      <xdr:rowOff>35020</xdr:rowOff>
    </xdr:to>
    <xdr:sp macro="" textlink="">
      <xdr:nvSpPr>
        <xdr:cNvPr id="17" name="TextBox 33">
          <a:extLst>
            <a:ext uri="{FF2B5EF4-FFF2-40B4-BE49-F238E27FC236}">
              <a16:creationId xmlns:a16="http://schemas.microsoft.com/office/drawing/2014/main" id="{00000000-0008-0000-1800-000011000000}"/>
            </a:ext>
          </a:extLst>
        </xdr:cNvPr>
        <xdr:cNvSpPr txBox="1"/>
      </xdr:nvSpPr>
      <xdr:spPr>
        <a:xfrm>
          <a:off x="1783030" y="3650548"/>
          <a:ext cx="1169041" cy="594522"/>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Including measures to control product temperature</a:t>
          </a:r>
        </a:p>
      </xdr:txBody>
    </xdr:sp>
    <xdr:clientData/>
  </xdr:twoCellAnchor>
  <xdr:twoCellAnchor>
    <xdr:from>
      <xdr:col>4</xdr:col>
      <xdr:colOff>243805</xdr:colOff>
      <xdr:row>17</xdr:row>
      <xdr:rowOff>164397</xdr:rowOff>
    </xdr:from>
    <xdr:to>
      <xdr:col>5</xdr:col>
      <xdr:colOff>582470</xdr:colOff>
      <xdr:row>21</xdr:row>
      <xdr:rowOff>35019</xdr:rowOff>
    </xdr:to>
    <xdr:sp macro="" textlink="">
      <xdr:nvSpPr>
        <xdr:cNvPr id="18" name="TextBox 34">
          <a:extLst>
            <a:ext uri="{FF2B5EF4-FFF2-40B4-BE49-F238E27FC236}">
              <a16:creationId xmlns:a16="http://schemas.microsoft.com/office/drawing/2014/main" id="{00000000-0008-0000-1800-000012000000}"/>
            </a:ext>
          </a:extLst>
        </xdr:cNvPr>
        <xdr:cNvSpPr txBox="1"/>
      </xdr:nvSpPr>
      <xdr:spPr>
        <a:xfrm>
          <a:off x="2825080" y="3650547"/>
          <a:ext cx="948265" cy="594522"/>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Including storage and packaging interventions</a:t>
          </a:r>
        </a:p>
      </xdr:txBody>
    </xdr:sp>
    <xdr:clientData/>
  </xdr:twoCellAnchor>
  <xdr:twoCellAnchor editAs="oneCell">
    <xdr:from>
      <xdr:col>5</xdr:col>
      <xdr:colOff>591201</xdr:colOff>
      <xdr:row>12</xdr:row>
      <xdr:rowOff>71702</xdr:rowOff>
    </xdr:from>
    <xdr:to>
      <xdr:col>7</xdr:col>
      <xdr:colOff>448826</xdr:colOff>
      <xdr:row>18</xdr:row>
      <xdr:rowOff>69027</xdr:rowOff>
    </xdr:to>
    <xdr:pic>
      <xdr:nvPicPr>
        <xdr:cNvPr id="19" name="Afbeelding 15">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82076" y="2652977"/>
          <a:ext cx="1080000" cy="1080000"/>
        </a:xfrm>
        <a:prstGeom prst="rect">
          <a:avLst/>
        </a:prstGeom>
      </xdr:spPr>
    </xdr:pic>
    <xdr:clientData/>
  </xdr:twoCellAnchor>
  <xdr:twoCellAnchor editAs="oneCell">
    <xdr:from>
      <xdr:col>7</xdr:col>
      <xdr:colOff>409968</xdr:colOff>
      <xdr:row>12</xdr:row>
      <xdr:rowOff>131919</xdr:rowOff>
    </xdr:from>
    <xdr:to>
      <xdr:col>9</xdr:col>
      <xdr:colOff>201943</xdr:colOff>
      <xdr:row>18</xdr:row>
      <xdr:rowOff>54069</xdr:rowOff>
    </xdr:to>
    <xdr:pic>
      <xdr:nvPicPr>
        <xdr:cNvPr id="20" name="Afbeelding 18">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0043" y="2713194"/>
          <a:ext cx="1008000" cy="1008000"/>
        </a:xfrm>
        <a:prstGeom prst="rect">
          <a:avLst/>
        </a:prstGeom>
      </xdr:spPr>
    </xdr:pic>
    <xdr:clientData/>
  </xdr:twoCellAnchor>
  <xdr:twoCellAnchor editAs="oneCell">
    <xdr:from>
      <xdr:col>9</xdr:col>
      <xdr:colOff>112077</xdr:colOff>
      <xdr:row>11</xdr:row>
      <xdr:rowOff>130950</xdr:rowOff>
    </xdr:from>
    <xdr:to>
      <xdr:col>11</xdr:col>
      <xdr:colOff>152274</xdr:colOff>
      <xdr:row>18</xdr:row>
      <xdr:rowOff>120950</xdr:rowOff>
    </xdr:to>
    <xdr:pic>
      <xdr:nvPicPr>
        <xdr:cNvPr id="21" name="Afbeelding 21">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41352" y="2531250"/>
          <a:ext cx="1259397" cy="1260000"/>
        </a:xfrm>
        <a:prstGeom prst="rect">
          <a:avLst/>
        </a:prstGeom>
      </xdr:spPr>
    </xdr:pic>
    <xdr:clientData/>
  </xdr:twoCellAnchor>
  <xdr:twoCellAnchor>
    <xdr:from>
      <xdr:col>9</xdr:col>
      <xdr:colOff>188565</xdr:colOff>
      <xdr:row>18</xdr:row>
      <xdr:rowOff>45653</xdr:rowOff>
    </xdr:from>
    <xdr:to>
      <xdr:col>11</xdr:col>
      <xdr:colOff>138406</xdr:colOff>
      <xdr:row>21</xdr:row>
      <xdr:rowOff>97250</xdr:rowOff>
    </xdr:to>
    <xdr:sp macro="" textlink="">
      <xdr:nvSpPr>
        <xdr:cNvPr id="22" name="TextBox 39">
          <a:extLst>
            <a:ext uri="{FF2B5EF4-FFF2-40B4-BE49-F238E27FC236}">
              <a16:creationId xmlns:a16="http://schemas.microsoft.com/office/drawing/2014/main" id="{00000000-0008-0000-1800-000016000000}"/>
            </a:ext>
          </a:extLst>
        </xdr:cNvPr>
        <xdr:cNvSpPr txBox="1"/>
      </xdr:nvSpPr>
      <xdr:spPr>
        <a:xfrm>
          <a:off x="5817840" y="3712778"/>
          <a:ext cx="1169041" cy="594522"/>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Supply chain knowledge and communication between actors</a:t>
          </a:r>
        </a:p>
      </xdr:txBody>
    </xdr:sp>
    <xdr:clientData/>
  </xdr:twoCellAnchor>
  <xdr:twoCellAnchor>
    <xdr:from>
      <xdr:col>7</xdr:col>
      <xdr:colOff>360308</xdr:colOff>
      <xdr:row>18</xdr:row>
      <xdr:rowOff>56892</xdr:rowOff>
    </xdr:from>
    <xdr:to>
      <xdr:col>9</xdr:col>
      <xdr:colOff>310149</xdr:colOff>
      <xdr:row>19</xdr:row>
      <xdr:rowOff>85718</xdr:rowOff>
    </xdr:to>
    <xdr:sp macro="" textlink="">
      <xdr:nvSpPr>
        <xdr:cNvPr id="23" name="TextBox 40">
          <a:extLst>
            <a:ext uri="{FF2B5EF4-FFF2-40B4-BE49-F238E27FC236}">
              <a16:creationId xmlns:a16="http://schemas.microsoft.com/office/drawing/2014/main" id="{00000000-0008-0000-1800-000017000000}"/>
            </a:ext>
          </a:extLst>
        </xdr:cNvPr>
        <xdr:cNvSpPr txBox="1"/>
      </xdr:nvSpPr>
      <xdr:spPr>
        <a:xfrm>
          <a:off x="4770383" y="3724017"/>
          <a:ext cx="1169041" cy="209801"/>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Product knowledge</a:t>
          </a:r>
        </a:p>
      </xdr:txBody>
    </xdr:sp>
    <xdr:clientData/>
  </xdr:twoCellAnchor>
  <xdr:twoCellAnchor>
    <xdr:from>
      <xdr:col>5</xdr:col>
      <xdr:colOff>545919</xdr:colOff>
      <xdr:row>18</xdr:row>
      <xdr:rowOff>51237</xdr:rowOff>
    </xdr:from>
    <xdr:to>
      <xdr:col>7</xdr:col>
      <xdr:colOff>495760</xdr:colOff>
      <xdr:row>20</xdr:row>
      <xdr:rowOff>27328</xdr:rowOff>
    </xdr:to>
    <xdr:sp macro="" textlink="">
      <xdr:nvSpPr>
        <xdr:cNvPr id="24" name="TextBox 41">
          <a:extLst>
            <a:ext uri="{FF2B5EF4-FFF2-40B4-BE49-F238E27FC236}">
              <a16:creationId xmlns:a16="http://schemas.microsoft.com/office/drawing/2014/main" id="{00000000-0008-0000-1800-000018000000}"/>
            </a:ext>
          </a:extLst>
        </xdr:cNvPr>
        <xdr:cNvSpPr txBox="1"/>
      </xdr:nvSpPr>
      <xdr:spPr>
        <a:xfrm>
          <a:off x="3736794" y="3718362"/>
          <a:ext cx="1169041" cy="338041"/>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fr-FR" sz="800">
              <a:latin typeface="Verdana" pitchFamily="34" charset="0"/>
            </a:rPr>
            <a:t>Training (the trainers)</a:t>
          </a:r>
        </a:p>
      </xdr:txBody>
    </xdr:sp>
    <xdr:clientData/>
  </xdr:twoCellAnchor>
  <xdr:twoCellAnchor editAs="oneCell">
    <xdr:from>
      <xdr:col>1</xdr:col>
      <xdr:colOff>222259</xdr:colOff>
      <xdr:row>22</xdr:row>
      <xdr:rowOff>145827</xdr:rowOff>
    </xdr:from>
    <xdr:to>
      <xdr:col>3</xdr:col>
      <xdr:colOff>45009</xdr:colOff>
      <xdr:row>29</xdr:row>
      <xdr:rowOff>63827</xdr:rowOff>
    </xdr:to>
    <xdr:pic>
      <xdr:nvPicPr>
        <xdr:cNvPr id="25" name="Afbeelding 16">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1859" y="4536852"/>
          <a:ext cx="1188000" cy="1188000"/>
        </a:xfrm>
        <a:prstGeom prst="rect">
          <a:avLst/>
        </a:prstGeom>
      </xdr:spPr>
    </xdr:pic>
    <xdr:clientData/>
  </xdr:twoCellAnchor>
  <xdr:twoCellAnchor editAs="oneCell">
    <xdr:from>
      <xdr:col>5</xdr:col>
      <xdr:colOff>118209</xdr:colOff>
      <xdr:row>23</xdr:row>
      <xdr:rowOff>166145</xdr:rowOff>
    </xdr:from>
    <xdr:to>
      <xdr:col>6</xdr:col>
      <xdr:colOff>454593</xdr:colOff>
      <xdr:row>29</xdr:row>
      <xdr:rowOff>29454</xdr:rowOff>
    </xdr:to>
    <xdr:pic>
      <xdr:nvPicPr>
        <xdr:cNvPr id="26" name="Afbeelding 19">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09084" y="4738145"/>
          <a:ext cx="945984" cy="945984"/>
        </a:xfrm>
        <a:prstGeom prst="rect">
          <a:avLst/>
        </a:prstGeom>
      </xdr:spPr>
    </xdr:pic>
    <xdr:clientData/>
  </xdr:twoCellAnchor>
  <xdr:twoCellAnchor editAs="oneCell">
    <xdr:from>
      <xdr:col>8</xdr:col>
      <xdr:colOff>549236</xdr:colOff>
      <xdr:row>23</xdr:row>
      <xdr:rowOff>144551</xdr:rowOff>
    </xdr:from>
    <xdr:to>
      <xdr:col>10</xdr:col>
      <xdr:colOff>406861</xdr:colOff>
      <xdr:row>29</xdr:row>
      <xdr:rowOff>142394</xdr:rowOff>
    </xdr:to>
    <xdr:pic>
      <xdr:nvPicPr>
        <xdr:cNvPr id="27" name="Afbeelding 22">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68911" y="4716551"/>
          <a:ext cx="1080000" cy="1080518"/>
        </a:xfrm>
        <a:prstGeom prst="rect">
          <a:avLst/>
        </a:prstGeom>
      </xdr:spPr>
    </xdr:pic>
    <xdr:clientData/>
  </xdr:twoCellAnchor>
  <xdr:twoCellAnchor>
    <xdr:from>
      <xdr:col>1</xdr:col>
      <xdr:colOff>257166</xdr:colOff>
      <xdr:row>27</xdr:row>
      <xdr:rowOff>172186</xdr:rowOff>
    </xdr:from>
    <xdr:to>
      <xdr:col>3</xdr:col>
      <xdr:colOff>64132</xdr:colOff>
      <xdr:row>30</xdr:row>
      <xdr:rowOff>223783</xdr:rowOff>
    </xdr:to>
    <xdr:sp macro="" textlink="">
      <xdr:nvSpPr>
        <xdr:cNvPr id="28" name="TextBox 46">
          <a:extLst>
            <a:ext uri="{FF2B5EF4-FFF2-40B4-BE49-F238E27FC236}">
              <a16:creationId xmlns:a16="http://schemas.microsoft.com/office/drawing/2014/main" id="{00000000-0008-0000-1800-00001C000000}"/>
            </a:ext>
          </a:extLst>
        </xdr:cNvPr>
        <xdr:cNvSpPr txBox="1"/>
      </xdr:nvSpPr>
      <xdr:spPr>
        <a:xfrm>
          <a:off x="866766" y="5468086"/>
          <a:ext cx="1169041" cy="594522"/>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Understanding power balances in chain and enabling environment</a:t>
          </a:r>
        </a:p>
      </xdr:txBody>
    </xdr:sp>
    <xdr:clientData/>
  </xdr:twoCellAnchor>
  <xdr:twoCellAnchor>
    <xdr:from>
      <xdr:col>4</xdr:col>
      <xdr:colOff>445404</xdr:colOff>
      <xdr:row>28</xdr:row>
      <xdr:rowOff>119451</xdr:rowOff>
    </xdr:from>
    <xdr:to>
      <xdr:col>7</xdr:col>
      <xdr:colOff>173339</xdr:colOff>
      <xdr:row>29</xdr:row>
      <xdr:rowOff>148277</xdr:rowOff>
    </xdr:to>
    <xdr:sp macro="" textlink="">
      <xdr:nvSpPr>
        <xdr:cNvPr id="29" name="TextBox 47">
          <a:extLst>
            <a:ext uri="{FF2B5EF4-FFF2-40B4-BE49-F238E27FC236}">
              <a16:creationId xmlns:a16="http://schemas.microsoft.com/office/drawing/2014/main" id="{00000000-0008-0000-1800-00001D000000}"/>
            </a:ext>
          </a:extLst>
        </xdr:cNvPr>
        <xdr:cNvSpPr txBox="1"/>
      </xdr:nvSpPr>
      <xdr:spPr>
        <a:xfrm>
          <a:off x="3026679" y="5596326"/>
          <a:ext cx="1556735" cy="209801"/>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Organization of people</a:t>
          </a:r>
        </a:p>
      </xdr:txBody>
    </xdr:sp>
    <xdr:clientData/>
  </xdr:twoCellAnchor>
  <xdr:twoCellAnchor>
    <xdr:from>
      <xdr:col>8</xdr:col>
      <xdr:colOff>508670</xdr:colOff>
      <xdr:row>28</xdr:row>
      <xdr:rowOff>50113</xdr:rowOff>
    </xdr:from>
    <xdr:to>
      <xdr:col>10</xdr:col>
      <xdr:colOff>458511</xdr:colOff>
      <xdr:row>29</xdr:row>
      <xdr:rowOff>78939</xdr:rowOff>
    </xdr:to>
    <xdr:sp macro="" textlink="">
      <xdr:nvSpPr>
        <xdr:cNvPr id="30" name="TextBox 48">
          <a:extLst>
            <a:ext uri="{FF2B5EF4-FFF2-40B4-BE49-F238E27FC236}">
              <a16:creationId xmlns:a16="http://schemas.microsoft.com/office/drawing/2014/main" id="{00000000-0008-0000-1800-00001E000000}"/>
            </a:ext>
          </a:extLst>
        </xdr:cNvPr>
        <xdr:cNvSpPr txBox="1"/>
      </xdr:nvSpPr>
      <xdr:spPr>
        <a:xfrm>
          <a:off x="5528345" y="5526988"/>
          <a:ext cx="1169041" cy="209801"/>
        </a:xfrm>
        <a:prstGeom prst="rect">
          <a:avLst/>
        </a:prstGeom>
        <a:noFill/>
      </xdr:spPr>
      <xdr:txBody>
        <a:bodyPr wrap="square" rtlCol="0">
          <a:spAutoFit/>
        </a:bodyPr>
        <a:lstStyle>
          <a:defPPr>
            <a:defRPr lang="nl-NL"/>
          </a:defPPr>
          <a:lvl1pPr algn="l" rtl="0" fontAlgn="base">
            <a:spcBef>
              <a:spcPct val="0"/>
            </a:spcBef>
            <a:spcAft>
              <a:spcPct val="0"/>
            </a:spcAft>
            <a:defRPr kern="1200">
              <a:solidFill>
                <a:schemeClr val="tx1"/>
              </a:solidFill>
              <a:latin typeface="Calibri" pitchFamily="34" charset="0"/>
              <a:ea typeface="+mn-ea"/>
              <a:cs typeface="+mn-cs"/>
            </a:defRPr>
          </a:lvl1pPr>
          <a:lvl2pPr marL="457200" algn="l" rtl="0" fontAlgn="base">
            <a:spcBef>
              <a:spcPct val="0"/>
            </a:spcBef>
            <a:spcAft>
              <a:spcPct val="0"/>
            </a:spcAft>
            <a:defRPr kern="1200">
              <a:solidFill>
                <a:schemeClr val="tx1"/>
              </a:solidFill>
              <a:latin typeface="Calibri" pitchFamily="34" charset="0"/>
              <a:ea typeface="+mn-ea"/>
              <a:cs typeface="+mn-cs"/>
            </a:defRPr>
          </a:lvl2pPr>
          <a:lvl3pPr marL="914400" algn="l" rtl="0" fontAlgn="base">
            <a:spcBef>
              <a:spcPct val="0"/>
            </a:spcBef>
            <a:spcAft>
              <a:spcPct val="0"/>
            </a:spcAft>
            <a:defRPr kern="1200">
              <a:solidFill>
                <a:schemeClr val="tx1"/>
              </a:solidFill>
              <a:latin typeface="Calibri" pitchFamily="34" charset="0"/>
              <a:ea typeface="+mn-ea"/>
              <a:cs typeface="+mn-cs"/>
            </a:defRPr>
          </a:lvl3pPr>
          <a:lvl4pPr marL="1371600" algn="l" rtl="0" fontAlgn="base">
            <a:spcBef>
              <a:spcPct val="0"/>
            </a:spcBef>
            <a:spcAft>
              <a:spcPct val="0"/>
            </a:spcAft>
            <a:defRPr kern="1200">
              <a:solidFill>
                <a:schemeClr val="tx1"/>
              </a:solidFill>
              <a:latin typeface="Calibri" pitchFamily="34" charset="0"/>
              <a:ea typeface="+mn-ea"/>
              <a:cs typeface="+mn-cs"/>
            </a:defRPr>
          </a:lvl4pPr>
          <a:lvl5pPr marL="1828800" algn="l" rtl="0" fontAlgn="base">
            <a:spcBef>
              <a:spcPct val="0"/>
            </a:spcBef>
            <a:spcAft>
              <a:spcPct val="0"/>
            </a:spcAft>
            <a:defRPr kern="1200">
              <a:solidFill>
                <a:schemeClr val="tx1"/>
              </a:solidFill>
              <a:latin typeface="Calibri" pitchFamily="34" charset="0"/>
              <a:ea typeface="+mn-ea"/>
              <a:cs typeface="+mn-cs"/>
            </a:defRPr>
          </a:lvl5pPr>
          <a:lvl6pPr marL="2286000" algn="l" defTabSz="914400" rtl="0" eaLnBrk="1" latinLnBrk="0" hangingPunct="1">
            <a:defRPr kern="1200">
              <a:solidFill>
                <a:schemeClr val="tx1"/>
              </a:solidFill>
              <a:latin typeface="Calibri" pitchFamily="34" charset="0"/>
              <a:ea typeface="+mn-ea"/>
              <a:cs typeface="+mn-cs"/>
            </a:defRPr>
          </a:lvl6pPr>
          <a:lvl7pPr marL="2743200" algn="l" defTabSz="914400" rtl="0" eaLnBrk="1" latinLnBrk="0" hangingPunct="1">
            <a:defRPr kern="1200">
              <a:solidFill>
                <a:schemeClr val="tx1"/>
              </a:solidFill>
              <a:latin typeface="Calibri" pitchFamily="34" charset="0"/>
              <a:ea typeface="+mn-ea"/>
              <a:cs typeface="+mn-cs"/>
            </a:defRPr>
          </a:lvl7pPr>
          <a:lvl8pPr marL="3200400" algn="l" defTabSz="914400" rtl="0" eaLnBrk="1" latinLnBrk="0" hangingPunct="1">
            <a:defRPr kern="1200">
              <a:solidFill>
                <a:schemeClr val="tx1"/>
              </a:solidFill>
              <a:latin typeface="Calibri" pitchFamily="34" charset="0"/>
              <a:ea typeface="+mn-ea"/>
              <a:cs typeface="+mn-cs"/>
            </a:defRPr>
          </a:lvl8pPr>
          <a:lvl9pPr marL="3657600" algn="l" defTabSz="914400" rtl="0" eaLnBrk="1" latinLnBrk="0" hangingPunct="1">
            <a:defRPr kern="1200">
              <a:solidFill>
                <a:schemeClr val="tx1"/>
              </a:solidFill>
              <a:latin typeface="Calibri" pitchFamily="34" charset="0"/>
              <a:ea typeface="+mn-ea"/>
              <a:cs typeface="+mn-cs"/>
            </a:defRPr>
          </a:lvl9pPr>
        </a:lstStyle>
        <a:p>
          <a:pPr algn="ctr">
            <a:lnSpc>
              <a:spcPts val="1000"/>
            </a:lnSpc>
          </a:pPr>
          <a:r>
            <a:rPr lang="en-US" sz="800">
              <a:latin typeface="Verdana" pitchFamily="34" charset="0"/>
            </a:rPr>
            <a:t>Building trust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02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02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02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02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02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02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02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02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02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02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02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388620</xdr:colOff>
          <xdr:row>389</xdr:row>
          <xdr:rowOff>121920</xdr:rowOff>
        </xdr:from>
        <xdr:to>
          <xdr:col>6</xdr:col>
          <xdr:colOff>563880</xdr:colOff>
          <xdr:row>390</xdr:row>
          <xdr:rowOff>99060</xdr:rowOff>
        </xdr:to>
        <xdr:sp macro="" textlink="">
          <xdr:nvSpPr>
            <xdr:cNvPr id="79884" name="Check Box 12" hidden="1">
              <a:extLst>
                <a:ext uri="{63B3BB69-23CF-44E3-9099-C40C66FF867C}">
                  <a14:compatExt spid="_x0000_s79884"/>
                </a:ext>
                <a:ext uri="{FF2B5EF4-FFF2-40B4-BE49-F238E27FC236}">
                  <a16:creationId xmlns:a16="http://schemas.microsoft.com/office/drawing/2014/main" id="{00000000-0008-0000-0200-00000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274320</xdr:colOff>
          <xdr:row>388</xdr:row>
          <xdr:rowOff>38100</xdr:rowOff>
        </xdr:from>
        <xdr:to>
          <xdr:col>6</xdr:col>
          <xdr:colOff>449580</xdr:colOff>
          <xdr:row>389</xdr:row>
          <xdr:rowOff>7620</xdr:rowOff>
        </xdr:to>
        <xdr:sp macro="" textlink="">
          <xdr:nvSpPr>
            <xdr:cNvPr id="79885" name="Check Box 13" hidden="1">
              <a:extLst>
                <a:ext uri="{63B3BB69-23CF-44E3-9099-C40C66FF867C}">
                  <a14:compatExt spid="_x0000_s79885"/>
                </a:ext>
                <a:ext uri="{FF2B5EF4-FFF2-40B4-BE49-F238E27FC236}">
                  <a16:creationId xmlns:a16="http://schemas.microsoft.com/office/drawing/2014/main" id="{00000000-0008-0000-0200-00000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259080</xdr:colOff>
          <xdr:row>386</xdr:row>
          <xdr:rowOff>160020</xdr:rowOff>
        </xdr:from>
        <xdr:to>
          <xdr:col>6</xdr:col>
          <xdr:colOff>426720</xdr:colOff>
          <xdr:row>387</xdr:row>
          <xdr:rowOff>137160</xdr:rowOff>
        </xdr:to>
        <xdr:sp macro="" textlink="">
          <xdr:nvSpPr>
            <xdr:cNvPr id="79886" name="Check Box 14" hidden="1">
              <a:extLst>
                <a:ext uri="{63B3BB69-23CF-44E3-9099-C40C66FF867C}">
                  <a14:compatExt spid="_x0000_s79886"/>
                </a:ext>
                <a:ext uri="{FF2B5EF4-FFF2-40B4-BE49-F238E27FC236}">
                  <a16:creationId xmlns:a16="http://schemas.microsoft.com/office/drawing/2014/main" id="{00000000-0008-0000-0200-00000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384</xdr:row>
          <xdr:rowOff>365760</xdr:rowOff>
        </xdr:from>
        <xdr:to>
          <xdr:col>6</xdr:col>
          <xdr:colOff>403860</xdr:colOff>
          <xdr:row>385</xdr:row>
          <xdr:rowOff>160020</xdr:rowOff>
        </xdr:to>
        <xdr:sp macro="" textlink="">
          <xdr:nvSpPr>
            <xdr:cNvPr id="79887" name="Check Box 15" hidden="1">
              <a:extLst>
                <a:ext uri="{63B3BB69-23CF-44E3-9099-C40C66FF867C}">
                  <a14:compatExt spid="_x0000_s79887"/>
                </a:ext>
                <a:ext uri="{FF2B5EF4-FFF2-40B4-BE49-F238E27FC236}">
                  <a16:creationId xmlns:a16="http://schemas.microsoft.com/office/drawing/2014/main" id="{00000000-0008-0000-0200-00000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457200</xdr:colOff>
          <xdr:row>234</xdr:row>
          <xdr:rowOff>0</xdr:rowOff>
        </xdr:from>
        <xdr:to>
          <xdr:col>100</xdr:col>
          <xdr:colOff>22860</xdr:colOff>
          <xdr:row>234</xdr:row>
          <xdr:rowOff>160020</xdr:rowOff>
        </xdr:to>
        <xdr:sp macro="" textlink="">
          <xdr:nvSpPr>
            <xdr:cNvPr id="79888" name="Check Box 16" hidden="1">
              <a:extLst>
                <a:ext uri="{63B3BB69-23CF-44E3-9099-C40C66FF867C}">
                  <a14:compatExt spid="_x0000_s79888"/>
                </a:ext>
                <a:ext uri="{FF2B5EF4-FFF2-40B4-BE49-F238E27FC236}">
                  <a16:creationId xmlns:a16="http://schemas.microsoft.com/office/drawing/2014/main" id="{00000000-0008-0000-0200-00001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198120</xdr:colOff>
          <xdr:row>234</xdr:row>
          <xdr:rowOff>0</xdr:rowOff>
        </xdr:from>
        <xdr:to>
          <xdr:col>99</xdr:col>
          <xdr:colOff>373380</xdr:colOff>
          <xdr:row>234</xdr:row>
          <xdr:rowOff>160020</xdr:rowOff>
        </xdr:to>
        <xdr:sp macro="" textlink="">
          <xdr:nvSpPr>
            <xdr:cNvPr id="79889" name="Check Box 17" hidden="1">
              <a:extLst>
                <a:ext uri="{63B3BB69-23CF-44E3-9099-C40C66FF867C}">
                  <a14:compatExt spid="_x0000_s79889"/>
                </a:ext>
                <a:ext uri="{FF2B5EF4-FFF2-40B4-BE49-F238E27FC236}">
                  <a16:creationId xmlns:a16="http://schemas.microsoft.com/office/drawing/2014/main" id="{00000000-0008-0000-0200-00001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274320</xdr:colOff>
          <xdr:row>234</xdr:row>
          <xdr:rowOff>0</xdr:rowOff>
        </xdr:from>
        <xdr:to>
          <xdr:col>99</xdr:col>
          <xdr:colOff>449580</xdr:colOff>
          <xdr:row>234</xdr:row>
          <xdr:rowOff>160020</xdr:rowOff>
        </xdr:to>
        <xdr:sp macro="" textlink="">
          <xdr:nvSpPr>
            <xdr:cNvPr id="79890" name="Check Box 18" hidden="1">
              <a:extLst>
                <a:ext uri="{63B3BB69-23CF-44E3-9099-C40C66FF867C}">
                  <a14:compatExt spid="_x0000_s79890"/>
                </a:ext>
                <a:ext uri="{FF2B5EF4-FFF2-40B4-BE49-F238E27FC236}">
                  <a16:creationId xmlns:a16="http://schemas.microsoft.com/office/drawing/2014/main" id="{00000000-0008-0000-02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7620</xdr:colOff>
          <xdr:row>234</xdr:row>
          <xdr:rowOff>0</xdr:rowOff>
        </xdr:from>
        <xdr:to>
          <xdr:col>99</xdr:col>
          <xdr:colOff>182880</xdr:colOff>
          <xdr:row>234</xdr:row>
          <xdr:rowOff>160020</xdr:rowOff>
        </xdr:to>
        <xdr:sp macro="" textlink="">
          <xdr:nvSpPr>
            <xdr:cNvPr id="79891" name="Check Box 19" hidden="1">
              <a:extLst>
                <a:ext uri="{63B3BB69-23CF-44E3-9099-C40C66FF867C}">
                  <a14:compatExt spid="_x0000_s79891"/>
                </a:ext>
                <a:ext uri="{FF2B5EF4-FFF2-40B4-BE49-F238E27FC236}">
                  <a16:creationId xmlns:a16="http://schemas.microsoft.com/office/drawing/2014/main" id="{00000000-0008-0000-02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7620</xdr:colOff>
          <xdr:row>234</xdr:row>
          <xdr:rowOff>0</xdr:rowOff>
        </xdr:from>
        <xdr:to>
          <xdr:col>99</xdr:col>
          <xdr:colOff>182880</xdr:colOff>
          <xdr:row>234</xdr:row>
          <xdr:rowOff>160020</xdr:rowOff>
        </xdr:to>
        <xdr:sp macro="" textlink="">
          <xdr:nvSpPr>
            <xdr:cNvPr id="79892" name="Check Box 20" hidden="1">
              <a:extLst>
                <a:ext uri="{63B3BB69-23CF-44E3-9099-C40C66FF867C}">
                  <a14:compatExt spid="_x0000_s79892"/>
                </a:ext>
                <a:ext uri="{FF2B5EF4-FFF2-40B4-BE49-F238E27FC236}">
                  <a16:creationId xmlns:a16="http://schemas.microsoft.com/office/drawing/2014/main" id="{00000000-0008-0000-0200-00001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7620</xdr:colOff>
          <xdr:row>234</xdr:row>
          <xdr:rowOff>0</xdr:rowOff>
        </xdr:from>
        <xdr:to>
          <xdr:col>99</xdr:col>
          <xdr:colOff>182880</xdr:colOff>
          <xdr:row>234</xdr:row>
          <xdr:rowOff>160020</xdr:rowOff>
        </xdr:to>
        <xdr:sp macro="" textlink="">
          <xdr:nvSpPr>
            <xdr:cNvPr id="79893" name="Check Box 21" hidden="1">
              <a:extLst>
                <a:ext uri="{63B3BB69-23CF-44E3-9099-C40C66FF867C}">
                  <a14:compatExt spid="_x0000_s79893"/>
                </a:ext>
                <a:ext uri="{FF2B5EF4-FFF2-40B4-BE49-F238E27FC236}">
                  <a16:creationId xmlns:a16="http://schemas.microsoft.com/office/drawing/2014/main" id="{00000000-0008-0000-0200-00001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7620</xdr:colOff>
          <xdr:row>234</xdr:row>
          <xdr:rowOff>0</xdr:rowOff>
        </xdr:from>
        <xdr:to>
          <xdr:col>99</xdr:col>
          <xdr:colOff>182880</xdr:colOff>
          <xdr:row>234</xdr:row>
          <xdr:rowOff>160020</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02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1379220</xdr:colOff>
          <xdr:row>145</xdr:row>
          <xdr:rowOff>0</xdr:rowOff>
        </xdr:from>
        <xdr:to>
          <xdr:col>8</xdr:col>
          <xdr:colOff>1554480</xdr:colOff>
          <xdr:row>145</xdr:row>
          <xdr:rowOff>160020</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02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1104900</xdr:colOff>
          <xdr:row>145</xdr:row>
          <xdr:rowOff>0</xdr:rowOff>
        </xdr:from>
        <xdr:to>
          <xdr:col>8</xdr:col>
          <xdr:colOff>1280160</xdr:colOff>
          <xdr:row>145</xdr:row>
          <xdr:rowOff>160020</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02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1074420</xdr:colOff>
          <xdr:row>145</xdr:row>
          <xdr:rowOff>0</xdr:rowOff>
        </xdr:from>
        <xdr:to>
          <xdr:col>8</xdr:col>
          <xdr:colOff>1249680</xdr:colOff>
          <xdr:row>145</xdr:row>
          <xdr:rowOff>160020</xdr:rowOff>
        </xdr:to>
        <xdr:sp macro="" textlink="">
          <xdr:nvSpPr>
            <xdr:cNvPr id="79897" name="Check Box 25" hidden="1">
              <a:extLst>
                <a:ext uri="{63B3BB69-23CF-44E3-9099-C40C66FF867C}">
                  <a14:compatExt spid="_x0000_s79897"/>
                </a:ext>
                <a:ext uri="{FF2B5EF4-FFF2-40B4-BE49-F238E27FC236}">
                  <a16:creationId xmlns:a16="http://schemas.microsoft.com/office/drawing/2014/main" id="{00000000-0008-0000-0200-00001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145</xdr:row>
          <xdr:rowOff>0</xdr:rowOff>
        </xdr:from>
        <xdr:to>
          <xdr:col>8</xdr:col>
          <xdr:colOff>952500</xdr:colOff>
          <xdr:row>145</xdr:row>
          <xdr:rowOff>160020</xdr:rowOff>
        </xdr:to>
        <xdr:sp macro="" textlink="">
          <xdr:nvSpPr>
            <xdr:cNvPr id="79898" name="Check Box 26" hidden="1">
              <a:extLst>
                <a:ext uri="{63B3BB69-23CF-44E3-9099-C40C66FF867C}">
                  <a14:compatExt spid="_x0000_s79898"/>
                </a:ext>
                <a:ext uri="{FF2B5EF4-FFF2-40B4-BE49-F238E27FC236}">
                  <a16:creationId xmlns:a16="http://schemas.microsoft.com/office/drawing/2014/main" id="{00000000-0008-0000-0200-00001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152399</xdr:colOff>
      <xdr:row>85</xdr:row>
      <xdr:rowOff>85724</xdr:rowOff>
    </xdr:from>
    <xdr:to>
      <xdr:col>11</xdr:col>
      <xdr:colOff>200021</xdr:colOff>
      <xdr:row>87</xdr:row>
      <xdr:rowOff>190499</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9315449" y="26641424"/>
          <a:ext cx="1981197" cy="485775"/>
        </a:xfrm>
        <a:prstGeom prst="rect">
          <a:avLst/>
        </a:prstGeom>
      </xdr:spPr>
    </xdr:pic>
    <xdr:clientData/>
  </xdr:twoCellAnchor>
  <xdr:twoCellAnchor editAs="oneCell">
    <xdr:from>
      <xdr:col>8</xdr:col>
      <xdr:colOff>619125</xdr:colOff>
      <xdr:row>80</xdr:row>
      <xdr:rowOff>38099</xdr:rowOff>
    </xdr:from>
    <xdr:to>
      <xdr:col>10</xdr:col>
      <xdr:colOff>148972</xdr:colOff>
      <xdr:row>87</xdr:row>
      <xdr:rowOff>158495</xdr:rowOff>
    </xdr:to>
    <xdr:pic>
      <xdr:nvPicPr>
        <xdr:cNvPr id="29" name="Picture 28">
          <a:extLst>
            <a:ext uri="{FF2B5EF4-FFF2-40B4-BE49-F238E27FC236}">
              <a16:creationId xmlns:a16="http://schemas.microsoft.com/office/drawing/2014/main" id="{00000000-0008-0000-0200-00001D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7800975" y="16268699"/>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142873</xdr:colOff>
      <xdr:row>80</xdr:row>
      <xdr:rowOff>0</xdr:rowOff>
    </xdr:from>
    <xdr:to>
      <xdr:col>11</xdr:col>
      <xdr:colOff>193546</xdr:colOff>
      <xdr:row>82</xdr:row>
      <xdr:rowOff>100614</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9305923" y="25603200"/>
          <a:ext cx="1984248" cy="481614"/>
        </a:xfrm>
        <a:prstGeom prst="rect">
          <a:avLst/>
        </a:prstGeom>
      </xdr:spPr>
    </xdr:pic>
    <xdr:clientData/>
  </xdr:twoCellAnchor>
  <xdr:twoCellAnchor editAs="oneCell">
    <xdr:from>
      <xdr:col>10</xdr:col>
      <xdr:colOff>142874</xdr:colOff>
      <xdr:row>82</xdr:row>
      <xdr:rowOff>95249</xdr:rowOff>
    </xdr:from>
    <xdr:to>
      <xdr:col>11</xdr:col>
      <xdr:colOff>193547</xdr:colOff>
      <xdr:row>85</xdr:row>
      <xdr:rowOff>63156</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9305924" y="26079449"/>
          <a:ext cx="1984248" cy="5394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899" name="Check Box 27" hidden="1">
              <a:extLst>
                <a:ext uri="{63B3BB69-23CF-44E3-9099-C40C66FF867C}">
                  <a14:compatExt spid="_x0000_s79899"/>
                </a:ext>
                <a:ext uri="{FF2B5EF4-FFF2-40B4-BE49-F238E27FC236}">
                  <a16:creationId xmlns:a16="http://schemas.microsoft.com/office/drawing/2014/main" id="{00000000-0008-0000-0200-00001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0" name="Check Box 28" hidden="1">
              <a:extLst>
                <a:ext uri="{63B3BB69-23CF-44E3-9099-C40C66FF867C}">
                  <a14:compatExt spid="_x0000_s79900"/>
                </a:ext>
                <a:ext uri="{FF2B5EF4-FFF2-40B4-BE49-F238E27FC236}">
                  <a16:creationId xmlns:a16="http://schemas.microsoft.com/office/drawing/2014/main" id="{00000000-0008-0000-02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1" name="Check Box 29" hidden="1">
              <a:extLst>
                <a:ext uri="{63B3BB69-23CF-44E3-9099-C40C66FF867C}">
                  <a14:compatExt spid="_x0000_s79901"/>
                </a:ext>
                <a:ext uri="{FF2B5EF4-FFF2-40B4-BE49-F238E27FC236}">
                  <a16:creationId xmlns:a16="http://schemas.microsoft.com/office/drawing/2014/main" id="{00000000-0008-0000-02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2" name="Check Box 30" hidden="1">
              <a:extLst>
                <a:ext uri="{63B3BB69-23CF-44E3-9099-C40C66FF867C}">
                  <a14:compatExt spid="_x0000_s79902"/>
                </a:ext>
                <a:ext uri="{FF2B5EF4-FFF2-40B4-BE49-F238E27FC236}">
                  <a16:creationId xmlns:a16="http://schemas.microsoft.com/office/drawing/2014/main" id="{00000000-0008-0000-0200-00001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3" name="Check Box 31" hidden="1">
              <a:extLst>
                <a:ext uri="{63B3BB69-23CF-44E3-9099-C40C66FF867C}">
                  <a14:compatExt spid="_x0000_s79903"/>
                </a:ext>
                <a:ext uri="{FF2B5EF4-FFF2-40B4-BE49-F238E27FC236}">
                  <a16:creationId xmlns:a16="http://schemas.microsoft.com/office/drawing/2014/main" id="{00000000-0008-0000-0200-00001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4" name="Check Box 32" hidden="1">
              <a:extLst>
                <a:ext uri="{63B3BB69-23CF-44E3-9099-C40C66FF867C}">
                  <a14:compatExt spid="_x0000_s79904"/>
                </a:ext>
                <a:ext uri="{FF2B5EF4-FFF2-40B4-BE49-F238E27FC236}">
                  <a16:creationId xmlns:a16="http://schemas.microsoft.com/office/drawing/2014/main" id="{00000000-0008-0000-0200-00002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5" name="Check Box 33" hidden="1">
              <a:extLst>
                <a:ext uri="{63B3BB69-23CF-44E3-9099-C40C66FF867C}">
                  <a14:compatExt spid="_x0000_s79905"/>
                </a:ext>
                <a:ext uri="{FF2B5EF4-FFF2-40B4-BE49-F238E27FC236}">
                  <a16:creationId xmlns:a16="http://schemas.microsoft.com/office/drawing/2014/main" id="{00000000-0008-0000-0200-00002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6" name="Check Box 34" hidden="1">
              <a:extLst>
                <a:ext uri="{63B3BB69-23CF-44E3-9099-C40C66FF867C}">
                  <a14:compatExt spid="_x0000_s79906"/>
                </a:ext>
                <a:ext uri="{FF2B5EF4-FFF2-40B4-BE49-F238E27FC236}">
                  <a16:creationId xmlns:a16="http://schemas.microsoft.com/office/drawing/2014/main" id="{00000000-0008-0000-0200-00002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7" name="Check Box 35" hidden="1">
              <a:extLst>
                <a:ext uri="{63B3BB69-23CF-44E3-9099-C40C66FF867C}">
                  <a14:compatExt spid="_x0000_s79907"/>
                </a:ext>
                <a:ext uri="{FF2B5EF4-FFF2-40B4-BE49-F238E27FC236}">
                  <a16:creationId xmlns:a16="http://schemas.microsoft.com/office/drawing/2014/main" id="{00000000-0008-0000-0200-00002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8" name="Check Box 36" hidden="1">
              <a:extLst>
                <a:ext uri="{63B3BB69-23CF-44E3-9099-C40C66FF867C}">
                  <a14:compatExt spid="_x0000_s79908"/>
                </a:ext>
                <a:ext uri="{FF2B5EF4-FFF2-40B4-BE49-F238E27FC236}">
                  <a16:creationId xmlns:a16="http://schemas.microsoft.com/office/drawing/2014/main" id="{00000000-0008-0000-0200-00002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xdr:colOff>
          <xdr:row>26</xdr:row>
          <xdr:rowOff>0</xdr:rowOff>
        </xdr:from>
        <xdr:to>
          <xdr:col>40</xdr:col>
          <xdr:colOff>182880</xdr:colOff>
          <xdr:row>26</xdr:row>
          <xdr:rowOff>160020</xdr:rowOff>
        </xdr:to>
        <xdr:sp macro="" textlink="">
          <xdr:nvSpPr>
            <xdr:cNvPr id="79909" name="Check Box 37" hidden="1">
              <a:extLst>
                <a:ext uri="{63B3BB69-23CF-44E3-9099-C40C66FF867C}">
                  <a14:compatExt spid="_x0000_s79909"/>
                </a:ext>
                <a:ext uri="{FF2B5EF4-FFF2-40B4-BE49-F238E27FC236}">
                  <a16:creationId xmlns:a16="http://schemas.microsoft.com/office/drawing/2014/main" id="{00000000-0008-0000-0200-00002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30</xdr:row>
          <xdr:rowOff>7620</xdr:rowOff>
        </xdr:from>
        <xdr:to>
          <xdr:col>2</xdr:col>
          <xdr:colOff>182880</xdr:colOff>
          <xdr:row>30</xdr:row>
          <xdr:rowOff>175260</xdr:rowOff>
        </xdr:to>
        <xdr:sp macro="" textlink="">
          <xdr:nvSpPr>
            <xdr:cNvPr id="79910" name="Check Box 38" hidden="1">
              <a:extLst>
                <a:ext uri="{63B3BB69-23CF-44E3-9099-C40C66FF867C}">
                  <a14:compatExt spid="_x0000_s79910"/>
                </a:ext>
                <a:ext uri="{FF2B5EF4-FFF2-40B4-BE49-F238E27FC236}">
                  <a16:creationId xmlns:a16="http://schemas.microsoft.com/office/drawing/2014/main" id="{00000000-0008-0000-0200-00002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31</xdr:row>
          <xdr:rowOff>7620</xdr:rowOff>
        </xdr:from>
        <xdr:to>
          <xdr:col>2</xdr:col>
          <xdr:colOff>182880</xdr:colOff>
          <xdr:row>31</xdr:row>
          <xdr:rowOff>175260</xdr:rowOff>
        </xdr:to>
        <xdr:sp macro="" textlink="">
          <xdr:nvSpPr>
            <xdr:cNvPr id="79911" name="Check Box 39" hidden="1">
              <a:extLst>
                <a:ext uri="{63B3BB69-23CF-44E3-9099-C40C66FF867C}">
                  <a14:compatExt spid="_x0000_s79911"/>
                </a:ext>
                <a:ext uri="{FF2B5EF4-FFF2-40B4-BE49-F238E27FC236}">
                  <a16:creationId xmlns:a16="http://schemas.microsoft.com/office/drawing/2014/main" id="{00000000-0008-0000-0200-00002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32</xdr:row>
          <xdr:rowOff>7620</xdr:rowOff>
        </xdr:from>
        <xdr:to>
          <xdr:col>2</xdr:col>
          <xdr:colOff>182880</xdr:colOff>
          <xdr:row>32</xdr:row>
          <xdr:rowOff>175260</xdr:rowOff>
        </xdr:to>
        <xdr:sp macro="" textlink="">
          <xdr:nvSpPr>
            <xdr:cNvPr id="79912" name="Check Box 40" hidden="1">
              <a:extLst>
                <a:ext uri="{63B3BB69-23CF-44E3-9099-C40C66FF867C}">
                  <a14:compatExt spid="_x0000_s79912"/>
                </a:ext>
                <a:ext uri="{FF2B5EF4-FFF2-40B4-BE49-F238E27FC236}">
                  <a16:creationId xmlns:a16="http://schemas.microsoft.com/office/drawing/2014/main" id="{00000000-0008-0000-0200-00002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33</xdr:row>
          <xdr:rowOff>7620</xdr:rowOff>
        </xdr:from>
        <xdr:to>
          <xdr:col>2</xdr:col>
          <xdr:colOff>182880</xdr:colOff>
          <xdr:row>33</xdr:row>
          <xdr:rowOff>175260</xdr:rowOff>
        </xdr:to>
        <xdr:sp macro="" textlink="">
          <xdr:nvSpPr>
            <xdr:cNvPr id="79913" name="Check Box 41" hidden="1">
              <a:extLst>
                <a:ext uri="{63B3BB69-23CF-44E3-9099-C40C66FF867C}">
                  <a14:compatExt spid="_x0000_s79913"/>
                </a:ext>
                <a:ext uri="{FF2B5EF4-FFF2-40B4-BE49-F238E27FC236}">
                  <a16:creationId xmlns:a16="http://schemas.microsoft.com/office/drawing/2014/main" id="{00000000-0008-0000-0200-00002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34</xdr:row>
          <xdr:rowOff>7620</xdr:rowOff>
        </xdr:from>
        <xdr:to>
          <xdr:col>2</xdr:col>
          <xdr:colOff>182880</xdr:colOff>
          <xdr:row>34</xdr:row>
          <xdr:rowOff>175260</xdr:rowOff>
        </xdr:to>
        <xdr:sp macro="" textlink="">
          <xdr:nvSpPr>
            <xdr:cNvPr id="79914" name="Check Box 42" hidden="1">
              <a:extLst>
                <a:ext uri="{63B3BB69-23CF-44E3-9099-C40C66FF867C}">
                  <a14:compatExt spid="_x0000_s79914"/>
                </a:ext>
                <a:ext uri="{FF2B5EF4-FFF2-40B4-BE49-F238E27FC236}">
                  <a16:creationId xmlns:a16="http://schemas.microsoft.com/office/drawing/2014/main" id="{00000000-0008-0000-0200-00002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35</xdr:row>
          <xdr:rowOff>7620</xdr:rowOff>
        </xdr:from>
        <xdr:to>
          <xdr:col>2</xdr:col>
          <xdr:colOff>182880</xdr:colOff>
          <xdr:row>35</xdr:row>
          <xdr:rowOff>175260</xdr:rowOff>
        </xdr:to>
        <xdr:sp macro="" textlink="">
          <xdr:nvSpPr>
            <xdr:cNvPr id="79915" name="Check Box 43" hidden="1">
              <a:extLst>
                <a:ext uri="{63B3BB69-23CF-44E3-9099-C40C66FF867C}">
                  <a14:compatExt spid="_x0000_s79915"/>
                </a:ext>
                <a:ext uri="{FF2B5EF4-FFF2-40B4-BE49-F238E27FC236}">
                  <a16:creationId xmlns:a16="http://schemas.microsoft.com/office/drawing/2014/main" id="{00000000-0008-0000-0200-00002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36</xdr:row>
          <xdr:rowOff>7620</xdr:rowOff>
        </xdr:from>
        <xdr:to>
          <xdr:col>2</xdr:col>
          <xdr:colOff>182880</xdr:colOff>
          <xdr:row>36</xdr:row>
          <xdr:rowOff>175260</xdr:rowOff>
        </xdr:to>
        <xdr:sp macro="" textlink="">
          <xdr:nvSpPr>
            <xdr:cNvPr id="79916" name="Check Box 44" hidden="1">
              <a:extLst>
                <a:ext uri="{63B3BB69-23CF-44E3-9099-C40C66FF867C}">
                  <a14:compatExt spid="_x0000_s79916"/>
                </a:ext>
                <a:ext uri="{FF2B5EF4-FFF2-40B4-BE49-F238E27FC236}">
                  <a16:creationId xmlns:a16="http://schemas.microsoft.com/office/drawing/2014/main" id="{00000000-0008-0000-0200-00002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37</xdr:row>
          <xdr:rowOff>7620</xdr:rowOff>
        </xdr:from>
        <xdr:to>
          <xdr:col>2</xdr:col>
          <xdr:colOff>182880</xdr:colOff>
          <xdr:row>37</xdr:row>
          <xdr:rowOff>175260</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02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38</xdr:row>
          <xdr:rowOff>7620</xdr:rowOff>
        </xdr:from>
        <xdr:to>
          <xdr:col>2</xdr:col>
          <xdr:colOff>182880</xdr:colOff>
          <xdr:row>38</xdr:row>
          <xdr:rowOff>175260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02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39</xdr:row>
          <xdr:rowOff>7620</xdr:rowOff>
        </xdr:from>
        <xdr:to>
          <xdr:col>2</xdr:col>
          <xdr:colOff>182880</xdr:colOff>
          <xdr:row>39</xdr:row>
          <xdr:rowOff>175260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02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40</xdr:row>
          <xdr:rowOff>7620</xdr:rowOff>
        </xdr:from>
        <xdr:to>
          <xdr:col>2</xdr:col>
          <xdr:colOff>182880</xdr:colOff>
          <xdr:row>40</xdr:row>
          <xdr:rowOff>175260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02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9525</xdr:colOff>
      <xdr:row>0</xdr:row>
      <xdr:rowOff>0</xdr:rowOff>
    </xdr:from>
    <xdr:to>
      <xdr:col>13</xdr:col>
      <xdr:colOff>75471</xdr:colOff>
      <xdr:row>14</xdr:row>
      <xdr:rowOff>36260</xdr:rowOff>
    </xdr:to>
    <xdr:pic>
      <xdr:nvPicPr>
        <xdr:cNvPr id="54" name="Picture 53">
          <a:extLst>
            <a:ext uri="{FF2B5EF4-FFF2-40B4-BE49-F238E27FC236}">
              <a16:creationId xmlns:a16="http://schemas.microsoft.com/office/drawing/2014/main" id="{00000000-0008-0000-0200-000036000000}"/>
            </a:ext>
          </a:extLst>
        </xdr:cNvPr>
        <xdr:cNvPicPr>
          <a:picLocks noChangeAspect="1"/>
        </xdr:cNvPicPr>
      </xdr:nvPicPr>
      <xdr:blipFill rotWithShape="1">
        <a:blip xmlns:r="http://schemas.openxmlformats.org/officeDocument/2006/relationships" r:embed="rId3"/>
        <a:srcRect l="51904" t="27814" r="21319" b="14808"/>
        <a:stretch/>
      </xdr:blipFill>
      <xdr:spPr>
        <a:xfrm>
          <a:off x="11317061" y="0"/>
          <a:ext cx="2324731" cy="2975403"/>
        </a:xfrm>
        <a:prstGeom prst="rect">
          <a:avLst/>
        </a:prstGeom>
      </xdr:spPr>
    </xdr:pic>
    <xdr:clientData/>
  </xdr:twoCellAnchor>
  <xdr:twoCellAnchor>
    <xdr:from>
      <xdr:col>12</xdr:col>
      <xdr:colOff>0</xdr:colOff>
      <xdr:row>0</xdr:row>
      <xdr:rowOff>0</xdr:rowOff>
    </xdr:from>
    <xdr:to>
      <xdr:col>13</xdr:col>
      <xdr:colOff>85726</xdr:colOff>
      <xdr:row>1</xdr:row>
      <xdr:rowOff>76200</xdr:rowOff>
    </xdr:to>
    <xdr:sp macro="" textlink="">
      <xdr:nvSpPr>
        <xdr:cNvPr id="55" name="Rectangle 54">
          <a:extLst>
            <a:ext uri="{FF2B5EF4-FFF2-40B4-BE49-F238E27FC236}">
              <a16:creationId xmlns:a16="http://schemas.microsoft.com/office/drawing/2014/main" id="{00000000-0008-0000-0200-000037000000}"/>
            </a:ext>
          </a:extLst>
        </xdr:cNvPr>
        <xdr:cNvSpPr/>
      </xdr:nvSpPr>
      <xdr:spPr>
        <a:xfrm>
          <a:off x="11307536" y="0"/>
          <a:ext cx="2344511" cy="47080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388620</xdr:colOff>
          <xdr:row>389</xdr:row>
          <xdr:rowOff>121920</xdr:rowOff>
        </xdr:from>
        <xdr:to>
          <xdr:col>7</xdr:col>
          <xdr:colOff>60960</xdr:colOff>
          <xdr:row>390</xdr:row>
          <xdr:rowOff>99060</xdr:rowOff>
        </xdr:to>
        <xdr:sp macro="" textlink="">
          <xdr:nvSpPr>
            <xdr:cNvPr id="102445" name="Check Box 45" hidden="1">
              <a:extLst>
                <a:ext uri="{63B3BB69-23CF-44E3-9099-C40C66FF867C}">
                  <a14:compatExt spid="_x0000_s102445"/>
                </a:ext>
                <a:ext uri="{FF2B5EF4-FFF2-40B4-BE49-F238E27FC236}">
                  <a16:creationId xmlns:a16="http://schemas.microsoft.com/office/drawing/2014/main" id="{00000000-0008-0000-0300-00002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274320</xdr:colOff>
          <xdr:row>388</xdr:row>
          <xdr:rowOff>38100</xdr:rowOff>
        </xdr:from>
        <xdr:to>
          <xdr:col>6</xdr:col>
          <xdr:colOff>449580</xdr:colOff>
          <xdr:row>389</xdr:row>
          <xdr:rowOff>7620</xdr:rowOff>
        </xdr:to>
        <xdr:sp macro="" textlink="">
          <xdr:nvSpPr>
            <xdr:cNvPr id="102446" name="Check Box 46" hidden="1">
              <a:extLst>
                <a:ext uri="{63B3BB69-23CF-44E3-9099-C40C66FF867C}">
                  <a14:compatExt spid="_x0000_s102446"/>
                </a:ext>
                <a:ext uri="{FF2B5EF4-FFF2-40B4-BE49-F238E27FC236}">
                  <a16:creationId xmlns:a16="http://schemas.microsoft.com/office/drawing/2014/main" id="{00000000-0008-0000-0300-00002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259080</xdr:colOff>
          <xdr:row>386</xdr:row>
          <xdr:rowOff>160020</xdr:rowOff>
        </xdr:from>
        <xdr:to>
          <xdr:col>6</xdr:col>
          <xdr:colOff>426720</xdr:colOff>
          <xdr:row>387</xdr:row>
          <xdr:rowOff>137160</xdr:rowOff>
        </xdr:to>
        <xdr:sp macro="" textlink="">
          <xdr:nvSpPr>
            <xdr:cNvPr id="102447" name="Check Box 47" hidden="1">
              <a:extLst>
                <a:ext uri="{63B3BB69-23CF-44E3-9099-C40C66FF867C}">
                  <a14:compatExt spid="_x0000_s102447"/>
                </a:ext>
                <a:ext uri="{FF2B5EF4-FFF2-40B4-BE49-F238E27FC236}">
                  <a16:creationId xmlns:a16="http://schemas.microsoft.com/office/drawing/2014/main" id="{00000000-0008-0000-0300-00002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384</xdr:row>
          <xdr:rowOff>365760</xdr:rowOff>
        </xdr:from>
        <xdr:to>
          <xdr:col>6</xdr:col>
          <xdr:colOff>403860</xdr:colOff>
          <xdr:row>385</xdr:row>
          <xdr:rowOff>160020</xdr:rowOff>
        </xdr:to>
        <xdr:sp macro="" textlink="">
          <xdr:nvSpPr>
            <xdr:cNvPr id="102448" name="Check Box 48" hidden="1">
              <a:extLst>
                <a:ext uri="{63B3BB69-23CF-44E3-9099-C40C66FF867C}">
                  <a14:compatExt spid="_x0000_s102448"/>
                </a:ext>
                <a:ext uri="{FF2B5EF4-FFF2-40B4-BE49-F238E27FC236}">
                  <a16:creationId xmlns:a16="http://schemas.microsoft.com/office/drawing/2014/main" id="{00000000-0008-0000-0300-00003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1379220</xdr:colOff>
          <xdr:row>145</xdr:row>
          <xdr:rowOff>0</xdr:rowOff>
        </xdr:from>
        <xdr:to>
          <xdr:col>8</xdr:col>
          <xdr:colOff>1554480</xdr:colOff>
          <xdr:row>145</xdr:row>
          <xdr:rowOff>160020</xdr:rowOff>
        </xdr:to>
        <xdr:sp macro="" textlink="">
          <xdr:nvSpPr>
            <xdr:cNvPr id="102449" name="Check Box 49" hidden="1">
              <a:extLst>
                <a:ext uri="{63B3BB69-23CF-44E3-9099-C40C66FF867C}">
                  <a14:compatExt spid="_x0000_s102449"/>
                </a:ext>
                <a:ext uri="{FF2B5EF4-FFF2-40B4-BE49-F238E27FC236}">
                  <a16:creationId xmlns:a16="http://schemas.microsoft.com/office/drawing/2014/main" id="{00000000-0008-0000-0300-00003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1104900</xdr:colOff>
          <xdr:row>145</xdr:row>
          <xdr:rowOff>0</xdr:rowOff>
        </xdr:from>
        <xdr:to>
          <xdr:col>8</xdr:col>
          <xdr:colOff>1280160</xdr:colOff>
          <xdr:row>145</xdr:row>
          <xdr:rowOff>160020</xdr:rowOff>
        </xdr:to>
        <xdr:sp macro="" textlink="">
          <xdr:nvSpPr>
            <xdr:cNvPr id="102450" name="Check Box 50" hidden="1">
              <a:extLst>
                <a:ext uri="{63B3BB69-23CF-44E3-9099-C40C66FF867C}">
                  <a14:compatExt spid="_x0000_s102450"/>
                </a:ext>
                <a:ext uri="{FF2B5EF4-FFF2-40B4-BE49-F238E27FC236}">
                  <a16:creationId xmlns:a16="http://schemas.microsoft.com/office/drawing/2014/main" id="{00000000-0008-0000-0300-00003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1074420</xdr:colOff>
          <xdr:row>145</xdr:row>
          <xdr:rowOff>0</xdr:rowOff>
        </xdr:from>
        <xdr:to>
          <xdr:col>8</xdr:col>
          <xdr:colOff>1249680</xdr:colOff>
          <xdr:row>145</xdr:row>
          <xdr:rowOff>160020</xdr:rowOff>
        </xdr:to>
        <xdr:sp macro="" textlink="">
          <xdr:nvSpPr>
            <xdr:cNvPr id="102451" name="Check Box 51" hidden="1">
              <a:extLst>
                <a:ext uri="{63B3BB69-23CF-44E3-9099-C40C66FF867C}">
                  <a14:compatExt spid="_x0000_s102451"/>
                </a:ext>
                <a:ext uri="{FF2B5EF4-FFF2-40B4-BE49-F238E27FC236}">
                  <a16:creationId xmlns:a16="http://schemas.microsoft.com/office/drawing/2014/main" id="{00000000-0008-0000-0300-00003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145</xdr:row>
          <xdr:rowOff>0</xdr:rowOff>
        </xdr:from>
        <xdr:to>
          <xdr:col>8</xdr:col>
          <xdr:colOff>952500</xdr:colOff>
          <xdr:row>145</xdr:row>
          <xdr:rowOff>160020</xdr:rowOff>
        </xdr:to>
        <xdr:sp macro="" textlink="">
          <xdr:nvSpPr>
            <xdr:cNvPr id="102452" name="Check Box 52" hidden="1">
              <a:extLst>
                <a:ext uri="{63B3BB69-23CF-44E3-9099-C40C66FF867C}">
                  <a14:compatExt spid="_x0000_s102452"/>
                </a:ext>
                <a:ext uri="{FF2B5EF4-FFF2-40B4-BE49-F238E27FC236}">
                  <a16:creationId xmlns:a16="http://schemas.microsoft.com/office/drawing/2014/main" id="{00000000-0008-0000-0300-00003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30</xdr:row>
          <xdr:rowOff>7620</xdr:rowOff>
        </xdr:from>
        <xdr:to>
          <xdr:col>2</xdr:col>
          <xdr:colOff>182880</xdr:colOff>
          <xdr:row>30</xdr:row>
          <xdr:rowOff>175260</xdr:rowOff>
        </xdr:to>
        <xdr:sp macro="" textlink="">
          <xdr:nvSpPr>
            <xdr:cNvPr id="102464" name="Check Box 64" hidden="1">
              <a:extLst>
                <a:ext uri="{63B3BB69-23CF-44E3-9099-C40C66FF867C}">
                  <a14:compatExt spid="_x0000_s102464"/>
                </a:ext>
                <a:ext uri="{FF2B5EF4-FFF2-40B4-BE49-F238E27FC236}">
                  <a16:creationId xmlns:a16="http://schemas.microsoft.com/office/drawing/2014/main" id="{00000000-0008-0000-0300-00004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31</xdr:row>
          <xdr:rowOff>7620</xdr:rowOff>
        </xdr:from>
        <xdr:to>
          <xdr:col>2</xdr:col>
          <xdr:colOff>182880</xdr:colOff>
          <xdr:row>31</xdr:row>
          <xdr:rowOff>175260</xdr:rowOff>
        </xdr:to>
        <xdr:sp macro="" textlink="">
          <xdr:nvSpPr>
            <xdr:cNvPr id="102465" name="Check Box 65" hidden="1">
              <a:extLst>
                <a:ext uri="{63B3BB69-23CF-44E3-9099-C40C66FF867C}">
                  <a14:compatExt spid="_x0000_s102465"/>
                </a:ext>
                <a:ext uri="{FF2B5EF4-FFF2-40B4-BE49-F238E27FC236}">
                  <a16:creationId xmlns:a16="http://schemas.microsoft.com/office/drawing/2014/main" id="{00000000-0008-0000-0300-00004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32</xdr:row>
          <xdr:rowOff>7620</xdr:rowOff>
        </xdr:from>
        <xdr:to>
          <xdr:col>2</xdr:col>
          <xdr:colOff>182880</xdr:colOff>
          <xdr:row>32</xdr:row>
          <xdr:rowOff>175260</xdr:rowOff>
        </xdr:to>
        <xdr:sp macro="" textlink="">
          <xdr:nvSpPr>
            <xdr:cNvPr id="102466" name="Check Box 66" hidden="1">
              <a:extLst>
                <a:ext uri="{63B3BB69-23CF-44E3-9099-C40C66FF867C}">
                  <a14:compatExt spid="_x0000_s102466"/>
                </a:ext>
                <a:ext uri="{FF2B5EF4-FFF2-40B4-BE49-F238E27FC236}">
                  <a16:creationId xmlns:a16="http://schemas.microsoft.com/office/drawing/2014/main" id="{00000000-0008-0000-0300-00004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33</xdr:row>
          <xdr:rowOff>7620</xdr:rowOff>
        </xdr:from>
        <xdr:to>
          <xdr:col>2</xdr:col>
          <xdr:colOff>182880</xdr:colOff>
          <xdr:row>33</xdr:row>
          <xdr:rowOff>175260</xdr:rowOff>
        </xdr:to>
        <xdr:sp macro="" textlink="">
          <xdr:nvSpPr>
            <xdr:cNvPr id="102467" name="Check Box 67" hidden="1">
              <a:extLst>
                <a:ext uri="{63B3BB69-23CF-44E3-9099-C40C66FF867C}">
                  <a14:compatExt spid="_x0000_s102467"/>
                </a:ext>
                <a:ext uri="{FF2B5EF4-FFF2-40B4-BE49-F238E27FC236}">
                  <a16:creationId xmlns:a16="http://schemas.microsoft.com/office/drawing/2014/main" id="{00000000-0008-0000-0300-00004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34</xdr:row>
          <xdr:rowOff>7620</xdr:rowOff>
        </xdr:from>
        <xdr:to>
          <xdr:col>2</xdr:col>
          <xdr:colOff>182880</xdr:colOff>
          <xdr:row>34</xdr:row>
          <xdr:rowOff>175260</xdr:rowOff>
        </xdr:to>
        <xdr:sp macro="" textlink="">
          <xdr:nvSpPr>
            <xdr:cNvPr id="102468" name="Check Box 68" hidden="1">
              <a:extLst>
                <a:ext uri="{63B3BB69-23CF-44E3-9099-C40C66FF867C}">
                  <a14:compatExt spid="_x0000_s102468"/>
                </a:ext>
                <a:ext uri="{FF2B5EF4-FFF2-40B4-BE49-F238E27FC236}">
                  <a16:creationId xmlns:a16="http://schemas.microsoft.com/office/drawing/2014/main" id="{00000000-0008-0000-0300-00004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35</xdr:row>
          <xdr:rowOff>7620</xdr:rowOff>
        </xdr:from>
        <xdr:to>
          <xdr:col>2</xdr:col>
          <xdr:colOff>182880</xdr:colOff>
          <xdr:row>35</xdr:row>
          <xdr:rowOff>175260</xdr:rowOff>
        </xdr:to>
        <xdr:sp macro="" textlink="">
          <xdr:nvSpPr>
            <xdr:cNvPr id="102469" name="Check Box 69" hidden="1">
              <a:extLst>
                <a:ext uri="{63B3BB69-23CF-44E3-9099-C40C66FF867C}">
                  <a14:compatExt spid="_x0000_s102469"/>
                </a:ext>
                <a:ext uri="{FF2B5EF4-FFF2-40B4-BE49-F238E27FC236}">
                  <a16:creationId xmlns:a16="http://schemas.microsoft.com/office/drawing/2014/main" id="{00000000-0008-0000-0300-00004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36</xdr:row>
          <xdr:rowOff>7620</xdr:rowOff>
        </xdr:from>
        <xdr:to>
          <xdr:col>2</xdr:col>
          <xdr:colOff>182880</xdr:colOff>
          <xdr:row>36</xdr:row>
          <xdr:rowOff>175260</xdr:rowOff>
        </xdr:to>
        <xdr:sp macro="" textlink="">
          <xdr:nvSpPr>
            <xdr:cNvPr id="102470" name="Check Box 70" hidden="1">
              <a:extLst>
                <a:ext uri="{63B3BB69-23CF-44E3-9099-C40C66FF867C}">
                  <a14:compatExt spid="_x0000_s102470"/>
                </a:ext>
                <a:ext uri="{FF2B5EF4-FFF2-40B4-BE49-F238E27FC236}">
                  <a16:creationId xmlns:a16="http://schemas.microsoft.com/office/drawing/2014/main" id="{00000000-0008-0000-0300-00004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37</xdr:row>
          <xdr:rowOff>7620</xdr:rowOff>
        </xdr:from>
        <xdr:to>
          <xdr:col>2</xdr:col>
          <xdr:colOff>182880</xdr:colOff>
          <xdr:row>37</xdr:row>
          <xdr:rowOff>175260</xdr:rowOff>
        </xdr:to>
        <xdr:sp macro="" textlink="">
          <xdr:nvSpPr>
            <xdr:cNvPr id="102471" name="Check Box 71" hidden="1">
              <a:extLst>
                <a:ext uri="{63B3BB69-23CF-44E3-9099-C40C66FF867C}">
                  <a14:compatExt spid="_x0000_s102471"/>
                </a:ext>
                <a:ext uri="{FF2B5EF4-FFF2-40B4-BE49-F238E27FC236}">
                  <a16:creationId xmlns:a16="http://schemas.microsoft.com/office/drawing/2014/main" id="{00000000-0008-0000-0300-00004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38</xdr:row>
          <xdr:rowOff>7620</xdr:rowOff>
        </xdr:from>
        <xdr:to>
          <xdr:col>2</xdr:col>
          <xdr:colOff>182880</xdr:colOff>
          <xdr:row>38</xdr:row>
          <xdr:rowOff>175260</xdr:rowOff>
        </xdr:to>
        <xdr:sp macro="" textlink="">
          <xdr:nvSpPr>
            <xdr:cNvPr id="102472" name="Check Box 72" hidden="1">
              <a:extLst>
                <a:ext uri="{63B3BB69-23CF-44E3-9099-C40C66FF867C}">
                  <a14:compatExt spid="_x0000_s102472"/>
                </a:ext>
                <a:ext uri="{FF2B5EF4-FFF2-40B4-BE49-F238E27FC236}">
                  <a16:creationId xmlns:a16="http://schemas.microsoft.com/office/drawing/2014/main" id="{00000000-0008-0000-0300-00004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39</xdr:row>
          <xdr:rowOff>7620</xdr:rowOff>
        </xdr:from>
        <xdr:to>
          <xdr:col>2</xdr:col>
          <xdr:colOff>182880</xdr:colOff>
          <xdr:row>39</xdr:row>
          <xdr:rowOff>175260</xdr:rowOff>
        </xdr:to>
        <xdr:sp macro="" textlink="">
          <xdr:nvSpPr>
            <xdr:cNvPr id="102473" name="Check Box 73" hidden="1">
              <a:extLst>
                <a:ext uri="{63B3BB69-23CF-44E3-9099-C40C66FF867C}">
                  <a14:compatExt spid="_x0000_s102473"/>
                </a:ext>
                <a:ext uri="{FF2B5EF4-FFF2-40B4-BE49-F238E27FC236}">
                  <a16:creationId xmlns:a16="http://schemas.microsoft.com/office/drawing/2014/main" id="{00000000-0008-0000-0300-00004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40</xdr:row>
          <xdr:rowOff>7620</xdr:rowOff>
        </xdr:from>
        <xdr:to>
          <xdr:col>2</xdr:col>
          <xdr:colOff>182880</xdr:colOff>
          <xdr:row>40</xdr:row>
          <xdr:rowOff>175260</xdr:rowOff>
        </xdr:to>
        <xdr:sp macro="" textlink="">
          <xdr:nvSpPr>
            <xdr:cNvPr id="102474" name="Check Box 74" hidden="1">
              <a:extLst>
                <a:ext uri="{63B3BB69-23CF-44E3-9099-C40C66FF867C}">
                  <a14:compatExt spid="_x0000_s102474"/>
                </a:ext>
                <a:ext uri="{FF2B5EF4-FFF2-40B4-BE49-F238E27FC236}">
                  <a16:creationId xmlns:a16="http://schemas.microsoft.com/office/drawing/2014/main" id="{00000000-0008-0000-0300-00004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152399</xdr:colOff>
      <xdr:row>85</xdr:row>
      <xdr:rowOff>76199</xdr:rowOff>
    </xdr:from>
    <xdr:to>
      <xdr:col>11</xdr:col>
      <xdr:colOff>200021</xdr:colOff>
      <xdr:row>87</xdr:row>
      <xdr:rowOff>180974</xdr:rowOff>
    </xdr:to>
    <xdr:pic>
      <xdr:nvPicPr>
        <xdr:cNvPr id="88" name="Picture 87">
          <a:extLst>
            <a:ext uri="{FF2B5EF4-FFF2-40B4-BE49-F238E27FC236}">
              <a16:creationId xmlns:a16="http://schemas.microsoft.com/office/drawing/2014/main" id="{00000000-0008-0000-0300-00005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9524999" y="18964274"/>
          <a:ext cx="1981197" cy="485775"/>
        </a:xfrm>
        <a:prstGeom prst="rect">
          <a:avLst/>
        </a:prstGeom>
      </xdr:spPr>
    </xdr:pic>
    <xdr:clientData/>
  </xdr:twoCellAnchor>
  <xdr:twoCellAnchor editAs="oneCell">
    <xdr:from>
      <xdr:col>8</xdr:col>
      <xdr:colOff>695325</xdr:colOff>
      <xdr:row>80</xdr:row>
      <xdr:rowOff>28574</xdr:rowOff>
    </xdr:from>
    <xdr:to>
      <xdr:col>10</xdr:col>
      <xdr:colOff>148972</xdr:colOff>
      <xdr:row>87</xdr:row>
      <xdr:rowOff>148970</xdr:rowOff>
    </xdr:to>
    <xdr:pic>
      <xdr:nvPicPr>
        <xdr:cNvPr id="89" name="Picture 88">
          <a:extLst>
            <a:ext uri="{FF2B5EF4-FFF2-40B4-BE49-F238E27FC236}">
              <a16:creationId xmlns:a16="http://schemas.microsoft.com/office/drawing/2014/main" id="{00000000-0008-0000-0300-000059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8067675" y="17964149"/>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142873</xdr:colOff>
      <xdr:row>79</xdr:row>
      <xdr:rowOff>180975</xdr:rowOff>
    </xdr:from>
    <xdr:to>
      <xdr:col>11</xdr:col>
      <xdr:colOff>193546</xdr:colOff>
      <xdr:row>82</xdr:row>
      <xdr:rowOff>91089</xdr:rowOff>
    </xdr:to>
    <xdr:pic>
      <xdr:nvPicPr>
        <xdr:cNvPr id="90" name="Picture 89">
          <a:extLst>
            <a:ext uri="{FF2B5EF4-FFF2-40B4-BE49-F238E27FC236}">
              <a16:creationId xmlns:a16="http://schemas.microsoft.com/office/drawing/2014/main" id="{00000000-0008-0000-0300-00005A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9515473" y="17926050"/>
          <a:ext cx="1984248" cy="481614"/>
        </a:xfrm>
        <a:prstGeom prst="rect">
          <a:avLst/>
        </a:prstGeom>
      </xdr:spPr>
    </xdr:pic>
    <xdr:clientData/>
  </xdr:twoCellAnchor>
  <xdr:twoCellAnchor editAs="oneCell">
    <xdr:from>
      <xdr:col>10</xdr:col>
      <xdr:colOff>142874</xdr:colOff>
      <xdr:row>82</xdr:row>
      <xdr:rowOff>85724</xdr:rowOff>
    </xdr:from>
    <xdr:to>
      <xdr:col>11</xdr:col>
      <xdr:colOff>193547</xdr:colOff>
      <xdr:row>85</xdr:row>
      <xdr:rowOff>53631</xdr:rowOff>
    </xdr:to>
    <xdr:pic>
      <xdr:nvPicPr>
        <xdr:cNvPr id="91" name="Picture 90">
          <a:extLst>
            <a:ext uri="{FF2B5EF4-FFF2-40B4-BE49-F238E27FC236}">
              <a16:creationId xmlns:a16="http://schemas.microsoft.com/office/drawing/2014/main" id="{00000000-0008-0000-0300-00005B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9515474" y="18402299"/>
          <a:ext cx="1984248" cy="5394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200024</xdr:colOff>
      <xdr:row>80</xdr:row>
      <xdr:rowOff>38099</xdr:rowOff>
    </xdr:from>
    <xdr:to>
      <xdr:col>6</xdr:col>
      <xdr:colOff>685796</xdr:colOff>
      <xdr:row>82</xdr:row>
      <xdr:rowOff>142874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7343774" y="18516599"/>
          <a:ext cx="1981197" cy="485775"/>
        </a:xfrm>
        <a:prstGeom prst="rect">
          <a:avLst/>
        </a:prstGeom>
      </xdr:spPr>
    </xdr:pic>
    <xdr:clientData/>
  </xdr:twoCellAnchor>
  <xdr:twoCellAnchor editAs="oneCell">
    <xdr:from>
      <xdr:col>4</xdr:col>
      <xdr:colOff>285750</xdr:colOff>
      <xdr:row>74</xdr:row>
      <xdr:rowOff>152399</xdr:rowOff>
    </xdr:from>
    <xdr:to>
      <xdr:col>5</xdr:col>
      <xdr:colOff>196597</xdr:colOff>
      <xdr:row>82</xdr:row>
      <xdr:rowOff>34670</xdr:rowOff>
    </xdr:to>
    <xdr:pic>
      <xdr:nvPicPr>
        <xdr:cNvPr id="3" name="Picture 2">
          <a:extLst>
            <a:ext uri="{FF2B5EF4-FFF2-40B4-BE49-F238E27FC236}">
              <a16:creationId xmlns:a16="http://schemas.microsoft.com/office/drawing/2014/main" id="{00000000-0008-0000-04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5238750" y="1721167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190498</xdr:colOff>
      <xdr:row>74</xdr:row>
      <xdr:rowOff>142875</xdr:rowOff>
    </xdr:from>
    <xdr:to>
      <xdr:col>6</xdr:col>
      <xdr:colOff>679321</xdr:colOff>
      <xdr:row>77</xdr:row>
      <xdr:rowOff>5364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7334248" y="17478375"/>
          <a:ext cx="1984248" cy="481614"/>
        </a:xfrm>
        <a:prstGeom prst="rect">
          <a:avLst/>
        </a:prstGeom>
      </xdr:spPr>
    </xdr:pic>
    <xdr:clientData/>
  </xdr:twoCellAnchor>
  <xdr:twoCellAnchor editAs="oneCell">
    <xdr:from>
      <xdr:col>5</xdr:col>
      <xdr:colOff>190499</xdr:colOff>
      <xdr:row>77</xdr:row>
      <xdr:rowOff>47624</xdr:rowOff>
    </xdr:from>
    <xdr:to>
      <xdr:col>6</xdr:col>
      <xdr:colOff>679322</xdr:colOff>
      <xdr:row>80</xdr:row>
      <xdr:rowOff>15531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7334249" y="17954624"/>
          <a:ext cx="1984248" cy="539407"/>
        </a:xfrm>
        <a:prstGeom prst="rect">
          <a:avLst/>
        </a:prstGeom>
      </xdr:spPr>
    </xdr:pic>
    <xdr:clientData/>
  </xdr:twoCellAnchor>
  <xdr:twoCellAnchor editAs="oneCell">
    <xdr:from>
      <xdr:col>7</xdr:col>
      <xdr:colOff>9525</xdr:colOff>
      <xdr:row>0</xdr:row>
      <xdr:rowOff>0</xdr:rowOff>
    </xdr:from>
    <xdr:to>
      <xdr:col>8</xdr:col>
      <xdr:colOff>961295</xdr:colOff>
      <xdr:row>11</xdr:row>
      <xdr:rowOff>188660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3"/>
        <a:srcRect l="51904" t="27814" r="21319" b="14808"/>
        <a:stretch/>
      </xdr:blipFill>
      <xdr:spPr>
        <a:xfrm>
          <a:off x="9334500" y="0"/>
          <a:ext cx="2323370" cy="2969960"/>
        </a:xfrm>
        <a:prstGeom prst="rect">
          <a:avLst/>
        </a:prstGeom>
      </xdr:spPr>
    </xdr:pic>
    <xdr:clientData/>
  </xdr:twoCellAnchor>
  <xdr:twoCellAnchor>
    <xdr:from>
      <xdr:col>7</xdr:col>
      <xdr:colOff>0</xdr:colOff>
      <xdr:row>1</xdr:row>
      <xdr:rowOff>76200</xdr:rowOff>
    </xdr:from>
    <xdr:to>
      <xdr:col>8</xdr:col>
      <xdr:colOff>971550</xdr:colOff>
      <xdr:row>3</xdr:row>
      <xdr:rowOff>171450</xdr:rowOff>
    </xdr:to>
    <xdr:sp macro="" textlink="">
      <xdr:nvSpPr>
        <xdr:cNvPr id="7" name="Rectangle 6">
          <a:extLst>
            <a:ext uri="{FF2B5EF4-FFF2-40B4-BE49-F238E27FC236}">
              <a16:creationId xmlns:a16="http://schemas.microsoft.com/office/drawing/2014/main" id="{00000000-0008-0000-0400-000007000000}"/>
            </a:ext>
          </a:extLst>
        </xdr:cNvPr>
        <xdr:cNvSpPr/>
      </xdr:nvSpPr>
      <xdr:spPr>
        <a:xfrm>
          <a:off x="9324975" y="476250"/>
          <a:ext cx="2343150" cy="476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9</xdr:row>
      <xdr:rowOff>47625</xdr:rowOff>
    </xdr:from>
    <xdr:to>
      <xdr:col>0</xdr:col>
      <xdr:colOff>1390650</xdr:colOff>
      <xdr:row>10</xdr:row>
      <xdr:rowOff>123825</xdr:rowOff>
    </xdr:to>
    <xdr:sp macro="" textlink="">
      <xdr:nvSpPr>
        <xdr:cNvPr id="2" name="Rectangle: Rounded Corners 1">
          <a:extLst>
            <a:ext uri="{FF2B5EF4-FFF2-40B4-BE49-F238E27FC236}">
              <a16:creationId xmlns:a16="http://schemas.microsoft.com/office/drawing/2014/main" id="{00000000-0008-0000-0500-000002000000}"/>
            </a:ext>
          </a:extLst>
        </xdr:cNvPr>
        <xdr:cNvSpPr/>
      </xdr:nvSpPr>
      <xdr:spPr>
        <a:xfrm>
          <a:off x="66675" y="2000250"/>
          <a:ext cx="1323975"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xdr:txBody>
    </xdr:sp>
    <xdr:clientData/>
  </xdr:twoCellAnchor>
  <xdr:twoCellAnchor>
    <xdr:from>
      <xdr:col>0</xdr:col>
      <xdr:colOff>66675</xdr:colOff>
      <xdr:row>11</xdr:row>
      <xdr:rowOff>95250</xdr:rowOff>
    </xdr:from>
    <xdr:to>
      <xdr:col>0</xdr:col>
      <xdr:colOff>1381125</xdr:colOff>
      <xdr:row>12</xdr:row>
      <xdr:rowOff>171450</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66675" y="242887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13</xdr:row>
      <xdr:rowOff>152400</xdr:rowOff>
    </xdr:from>
    <xdr:to>
      <xdr:col>0</xdr:col>
      <xdr:colOff>1381125</xdr:colOff>
      <xdr:row>15</xdr:row>
      <xdr:rowOff>38100</xdr:rowOff>
    </xdr:to>
    <xdr:sp macro="" textlink="">
      <xdr:nvSpPr>
        <xdr:cNvPr id="4" name="Rectangle: Rounded Corners 3">
          <a:extLst>
            <a:ext uri="{FF2B5EF4-FFF2-40B4-BE49-F238E27FC236}">
              <a16:creationId xmlns:a16="http://schemas.microsoft.com/office/drawing/2014/main" id="{00000000-0008-0000-0500-000004000000}"/>
            </a:ext>
          </a:extLst>
        </xdr:cNvPr>
        <xdr:cNvSpPr/>
      </xdr:nvSpPr>
      <xdr:spPr>
        <a:xfrm>
          <a:off x="66675" y="286702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15</xdr:row>
      <xdr:rowOff>171450</xdr:rowOff>
    </xdr:from>
    <xdr:to>
      <xdr:col>0</xdr:col>
      <xdr:colOff>1381125</xdr:colOff>
      <xdr:row>17</xdr:row>
      <xdr:rowOff>57150</xdr:rowOff>
    </xdr:to>
    <xdr:sp macro="" textlink="">
      <xdr:nvSpPr>
        <xdr:cNvPr id="5" name="Rectangle: Rounded Corners 4">
          <a:extLst>
            <a:ext uri="{FF2B5EF4-FFF2-40B4-BE49-F238E27FC236}">
              <a16:creationId xmlns:a16="http://schemas.microsoft.com/office/drawing/2014/main" id="{00000000-0008-0000-0500-000005000000}"/>
            </a:ext>
          </a:extLst>
        </xdr:cNvPr>
        <xdr:cNvSpPr/>
      </xdr:nvSpPr>
      <xdr:spPr>
        <a:xfrm>
          <a:off x="66675" y="326707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18</xdr:row>
      <xdr:rowOff>28575</xdr:rowOff>
    </xdr:from>
    <xdr:to>
      <xdr:col>0</xdr:col>
      <xdr:colOff>1381125</xdr:colOff>
      <xdr:row>19</xdr:row>
      <xdr:rowOff>104775</xdr:rowOff>
    </xdr:to>
    <xdr:sp macro="" textlink="">
      <xdr:nvSpPr>
        <xdr:cNvPr id="6" name="Rectangle: Rounded Corners 5">
          <a:extLst>
            <a:ext uri="{FF2B5EF4-FFF2-40B4-BE49-F238E27FC236}">
              <a16:creationId xmlns:a16="http://schemas.microsoft.com/office/drawing/2014/main" id="{00000000-0008-0000-0500-000006000000}"/>
            </a:ext>
          </a:extLst>
        </xdr:cNvPr>
        <xdr:cNvSpPr/>
      </xdr:nvSpPr>
      <xdr:spPr>
        <a:xfrm>
          <a:off x="66675" y="3695700"/>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20</xdr:row>
      <xdr:rowOff>95250</xdr:rowOff>
    </xdr:from>
    <xdr:to>
      <xdr:col>0</xdr:col>
      <xdr:colOff>1381125</xdr:colOff>
      <xdr:row>21</xdr:row>
      <xdr:rowOff>171450</xdr:rowOff>
    </xdr:to>
    <xdr:sp macro="" textlink="">
      <xdr:nvSpPr>
        <xdr:cNvPr id="7" name="Rectangle: Rounded Corners 6">
          <a:extLst>
            <a:ext uri="{FF2B5EF4-FFF2-40B4-BE49-F238E27FC236}">
              <a16:creationId xmlns:a16="http://schemas.microsoft.com/office/drawing/2014/main" id="{00000000-0008-0000-0500-000007000000}"/>
            </a:ext>
          </a:extLst>
        </xdr:cNvPr>
        <xdr:cNvSpPr/>
      </xdr:nvSpPr>
      <xdr:spPr>
        <a:xfrm>
          <a:off x="66675" y="2381250"/>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85725</xdr:colOff>
      <xdr:row>24</xdr:row>
      <xdr:rowOff>142875</xdr:rowOff>
    </xdr:from>
    <xdr:to>
      <xdr:col>0</xdr:col>
      <xdr:colOff>1247775</xdr:colOff>
      <xdr:row>24</xdr:row>
      <xdr:rowOff>142875</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5725" y="4953000"/>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26</xdr:row>
      <xdr:rowOff>0</xdr:rowOff>
    </xdr:from>
    <xdr:to>
      <xdr:col>0</xdr:col>
      <xdr:colOff>1257300</xdr:colOff>
      <xdr:row>26</xdr:row>
      <xdr:rowOff>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a:off x="95250" y="5191125"/>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27</xdr:row>
      <xdr:rowOff>28575</xdr:rowOff>
    </xdr:from>
    <xdr:to>
      <xdr:col>0</xdr:col>
      <xdr:colOff>1257300</xdr:colOff>
      <xdr:row>27</xdr:row>
      <xdr:rowOff>28575</xdr:rowOff>
    </xdr:to>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a:off x="95250" y="5410200"/>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28</xdr:row>
      <xdr:rowOff>28575</xdr:rowOff>
    </xdr:from>
    <xdr:to>
      <xdr:col>0</xdr:col>
      <xdr:colOff>1257300</xdr:colOff>
      <xdr:row>28</xdr:row>
      <xdr:rowOff>28575</xdr:rowOff>
    </xdr:to>
    <xdr:cxnSp macro="">
      <xdr:nvCxnSpPr>
        <xdr:cNvPr id="12" name="Straight Arrow Connector 11">
          <a:extLst>
            <a:ext uri="{FF2B5EF4-FFF2-40B4-BE49-F238E27FC236}">
              <a16:creationId xmlns:a16="http://schemas.microsoft.com/office/drawing/2014/main" id="{00000000-0008-0000-0500-00000C000000}"/>
            </a:ext>
          </a:extLst>
        </xdr:cNvPr>
        <xdr:cNvCxnSpPr/>
      </xdr:nvCxnSpPr>
      <xdr:spPr>
        <a:xfrm>
          <a:off x="95250" y="3648075"/>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988555</xdr:colOff>
      <xdr:row>81</xdr:row>
      <xdr:rowOff>72117</xdr:rowOff>
    </xdr:from>
    <xdr:to>
      <xdr:col>19</xdr:col>
      <xdr:colOff>860582</xdr:colOff>
      <xdr:row>83</xdr:row>
      <xdr:rowOff>129267</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20276680" y="17788617"/>
          <a:ext cx="2015151" cy="485775"/>
        </a:xfrm>
        <a:prstGeom prst="rect">
          <a:avLst/>
        </a:prstGeom>
      </xdr:spPr>
    </xdr:pic>
    <xdr:clientData/>
  </xdr:twoCellAnchor>
  <xdr:twoCellAnchor editAs="oneCell">
    <xdr:from>
      <xdr:col>16</xdr:col>
      <xdr:colOff>438146</xdr:colOff>
      <xdr:row>76</xdr:row>
      <xdr:rowOff>108857</xdr:rowOff>
    </xdr:from>
    <xdr:to>
      <xdr:col>17</xdr:col>
      <xdr:colOff>998735</xdr:colOff>
      <xdr:row>83</xdr:row>
      <xdr:rowOff>181627</xdr:rowOff>
    </xdr:to>
    <xdr:pic>
      <xdr:nvPicPr>
        <xdr:cNvPr id="20" name="Picture 19">
          <a:extLst>
            <a:ext uri="{FF2B5EF4-FFF2-40B4-BE49-F238E27FC236}">
              <a16:creationId xmlns:a16="http://schemas.microsoft.com/office/drawing/2014/main" id="{00000000-0008-0000-0500-000014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9392896" y="18288000"/>
          <a:ext cx="1431446" cy="1460699"/>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988554</xdr:colOff>
      <xdr:row>76</xdr:row>
      <xdr:rowOff>66676</xdr:rowOff>
    </xdr:from>
    <xdr:to>
      <xdr:col>19</xdr:col>
      <xdr:colOff>863632</xdr:colOff>
      <xdr:row>78</xdr:row>
      <xdr:rowOff>167290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20814161" y="18245819"/>
          <a:ext cx="1997792" cy="481614"/>
        </a:xfrm>
        <a:prstGeom prst="rect">
          <a:avLst/>
        </a:prstGeom>
      </xdr:spPr>
    </xdr:pic>
    <xdr:clientData/>
  </xdr:twoCellAnchor>
  <xdr:twoCellAnchor editAs="oneCell">
    <xdr:from>
      <xdr:col>17</xdr:col>
      <xdr:colOff>988555</xdr:colOff>
      <xdr:row>78</xdr:row>
      <xdr:rowOff>138792</xdr:rowOff>
    </xdr:from>
    <xdr:to>
      <xdr:col>19</xdr:col>
      <xdr:colOff>863633</xdr:colOff>
      <xdr:row>81</xdr:row>
      <xdr:rowOff>113502</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20276680" y="17283792"/>
          <a:ext cx="2018202" cy="546210"/>
        </a:xfrm>
        <a:prstGeom prst="rect">
          <a:avLst/>
        </a:prstGeom>
      </xdr:spPr>
    </xdr:pic>
    <xdr:clientData/>
  </xdr:twoCellAnchor>
  <xdr:twoCellAnchor editAs="oneCell">
    <xdr:from>
      <xdr:col>20</xdr:col>
      <xdr:colOff>9525</xdr:colOff>
      <xdr:row>0</xdr:row>
      <xdr:rowOff>0</xdr:rowOff>
    </xdr:from>
    <xdr:to>
      <xdr:col>21</xdr:col>
      <xdr:colOff>751746</xdr:colOff>
      <xdr:row>13</xdr:row>
      <xdr:rowOff>51227</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rotWithShape="1">
        <a:blip xmlns:r="http://schemas.openxmlformats.org/officeDocument/2006/relationships" r:embed="rId3"/>
        <a:srcRect l="51904" t="27814" r="21319" b="14808"/>
        <a:stretch/>
      </xdr:blipFill>
      <xdr:spPr>
        <a:xfrm>
          <a:off x="17640300" y="0"/>
          <a:ext cx="2323370" cy="2969960"/>
        </a:xfrm>
        <a:prstGeom prst="rect">
          <a:avLst/>
        </a:prstGeom>
      </xdr:spPr>
    </xdr:pic>
    <xdr:clientData/>
  </xdr:twoCellAnchor>
  <xdr:twoCellAnchor>
    <xdr:from>
      <xdr:col>20</xdr:col>
      <xdr:colOff>0</xdr:colOff>
      <xdr:row>1</xdr:row>
      <xdr:rowOff>76200</xdr:rowOff>
    </xdr:from>
    <xdr:to>
      <xdr:col>22</xdr:col>
      <xdr:colOff>323850</xdr:colOff>
      <xdr:row>4</xdr:row>
      <xdr:rowOff>152400</xdr:rowOff>
    </xdr:to>
    <xdr:sp macro="" textlink="">
      <xdr:nvSpPr>
        <xdr:cNvPr id="24" name="Rectangle 23">
          <a:extLst>
            <a:ext uri="{FF2B5EF4-FFF2-40B4-BE49-F238E27FC236}">
              <a16:creationId xmlns:a16="http://schemas.microsoft.com/office/drawing/2014/main" id="{00000000-0008-0000-0500-000018000000}"/>
            </a:ext>
          </a:extLst>
        </xdr:cNvPr>
        <xdr:cNvSpPr/>
      </xdr:nvSpPr>
      <xdr:spPr>
        <a:xfrm>
          <a:off x="17630775" y="476250"/>
          <a:ext cx="2343150" cy="4762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76200</xdr:colOff>
      <xdr:row>76</xdr:row>
      <xdr:rowOff>161925</xdr:rowOff>
    </xdr:from>
    <xdr:to>
      <xdr:col>3</xdr:col>
      <xdr:colOff>828675</xdr:colOff>
      <xdr:row>76</xdr:row>
      <xdr:rowOff>171450</xdr:rowOff>
    </xdr:to>
    <xdr:cxnSp macro="">
      <xdr:nvCxnSpPr>
        <xdr:cNvPr id="37" name="Straight Arrow Connector 36">
          <a:extLst>
            <a:ext uri="{FF2B5EF4-FFF2-40B4-BE49-F238E27FC236}">
              <a16:creationId xmlns:a16="http://schemas.microsoft.com/office/drawing/2014/main" id="{00000000-0008-0000-0500-000025000000}"/>
            </a:ext>
          </a:extLst>
        </xdr:cNvPr>
        <xdr:cNvCxnSpPr/>
      </xdr:nvCxnSpPr>
      <xdr:spPr>
        <a:xfrm flipV="1">
          <a:off x="76200" y="17706975"/>
          <a:ext cx="50577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78</xdr:row>
      <xdr:rowOff>38100</xdr:rowOff>
    </xdr:from>
    <xdr:to>
      <xdr:col>3</xdr:col>
      <xdr:colOff>828675</xdr:colOff>
      <xdr:row>78</xdr:row>
      <xdr:rowOff>57150</xdr:rowOff>
    </xdr:to>
    <xdr:cxnSp macro="">
      <xdr:nvCxnSpPr>
        <xdr:cNvPr id="38" name="Straight Arrow Connector 37">
          <a:extLst>
            <a:ext uri="{FF2B5EF4-FFF2-40B4-BE49-F238E27FC236}">
              <a16:creationId xmlns:a16="http://schemas.microsoft.com/office/drawing/2014/main" id="{00000000-0008-0000-0500-000026000000}"/>
            </a:ext>
          </a:extLst>
        </xdr:cNvPr>
        <xdr:cNvCxnSpPr/>
      </xdr:nvCxnSpPr>
      <xdr:spPr>
        <a:xfrm flipV="1">
          <a:off x="66675" y="17964150"/>
          <a:ext cx="5067300"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79</xdr:row>
      <xdr:rowOff>133350</xdr:rowOff>
    </xdr:from>
    <xdr:to>
      <xdr:col>3</xdr:col>
      <xdr:colOff>781050</xdr:colOff>
      <xdr:row>79</xdr:row>
      <xdr:rowOff>152400</xdr:rowOff>
    </xdr:to>
    <xdr:cxnSp macro="">
      <xdr:nvCxnSpPr>
        <xdr:cNvPr id="39" name="Straight Arrow Connector 38">
          <a:extLst>
            <a:ext uri="{FF2B5EF4-FFF2-40B4-BE49-F238E27FC236}">
              <a16:creationId xmlns:a16="http://schemas.microsoft.com/office/drawing/2014/main" id="{00000000-0008-0000-0500-000027000000}"/>
            </a:ext>
          </a:extLst>
        </xdr:cNvPr>
        <xdr:cNvCxnSpPr/>
      </xdr:nvCxnSpPr>
      <xdr:spPr>
        <a:xfrm flipV="1">
          <a:off x="76200" y="18249900"/>
          <a:ext cx="5010150"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75</xdr:row>
      <xdr:rowOff>142875</xdr:rowOff>
    </xdr:from>
    <xdr:to>
      <xdr:col>3</xdr:col>
      <xdr:colOff>838200</xdr:colOff>
      <xdr:row>75</xdr:row>
      <xdr:rowOff>152400</xdr:rowOff>
    </xdr:to>
    <xdr:cxnSp macro="">
      <xdr:nvCxnSpPr>
        <xdr:cNvPr id="41" name="Straight Arrow Connector 40">
          <a:extLst>
            <a:ext uri="{FF2B5EF4-FFF2-40B4-BE49-F238E27FC236}">
              <a16:creationId xmlns:a16="http://schemas.microsoft.com/office/drawing/2014/main" id="{00000000-0008-0000-0500-000029000000}"/>
            </a:ext>
          </a:extLst>
        </xdr:cNvPr>
        <xdr:cNvCxnSpPr/>
      </xdr:nvCxnSpPr>
      <xdr:spPr>
        <a:xfrm flipV="1">
          <a:off x="85725" y="17497425"/>
          <a:ext cx="50577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30</xdr:row>
      <xdr:rowOff>28575</xdr:rowOff>
    </xdr:from>
    <xdr:to>
      <xdr:col>0</xdr:col>
      <xdr:colOff>895350</xdr:colOff>
      <xdr:row>30</xdr:row>
      <xdr:rowOff>171450</xdr:rowOff>
    </xdr:to>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47625" y="61912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By foot</a:t>
          </a:r>
        </a:p>
      </xdr:txBody>
    </xdr:sp>
    <xdr:clientData/>
  </xdr:twoCellAnchor>
  <xdr:twoCellAnchor>
    <xdr:from>
      <xdr:col>0</xdr:col>
      <xdr:colOff>47625</xdr:colOff>
      <xdr:row>31</xdr:row>
      <xdr:rowOff>28575</xdr:rowOff>
    </xdr:from>
    <xdr:to>
      <xdr:col>0</xdr:col>
      <xdr:colOff>895350</xdr:colOff>
      <xdr:row>31</xdr:row>
      <xdr:rowOff>171450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47625" y="63817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Car</a:t>
          </a:r>
        </a:p>
      </xdr:txBody>
    </xdr:sp>
    <xdr:clientData/>
  </xdr:twoCellAnchor>
  <xdr:twoCellAnchor>
    <xdr:from>
      <xdr:col>0</xdr:col>
      <xdr:colOff>47625</xdr:colOff>
      <xdr:row>32</xdr:row>
      <xdr:rowOff>28575</xdr:rowOff>
    </xdr:from>
    <xdr:to>
      <xdr:col>0</xdr:col>
      <xdr:colOff>895350</xdr:colOff>
      <xdr:row>32</xdr:row>
      <xdr:rowOff>171450</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47625" y="65722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Van</a:t>
          </a:r>
        </a:p>
      </xdr:txBody>
    </xdr:sp>
    <xdr:clientData/>
  </xdr:twoCellAnchor>
  <xdr:twoCellAnchor>
    <xdr:from>
      <xdr:col>0</xdr:col>
      <xdr:colOff>47625</xdr:colOff>
      <xdr:row>33</xdr:row>
      <xdr:rowOff>38100</xdr:rowOff>
    </xdr:from>
    <xdr:to>
      <xdr:col>0</xdr:col>
      <xdr:colOff>895350</xdr:colOff>
      <xdr:row>33</xdr:row>
      <xdr:rowOff>180975</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47625" y="6772275"/>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Pick-up</a:t>
          </a:r>
        </a:p>
      </xdr:txBody>
    </xdr:sp>
    <xdr:clientData/>
  </xdr:twoCellAnchor>
  <xdr:twoCellAnchor>
    <xdr:from>
      <xdr:col>0</xdr:col>
      <xdr:colOff>47625</xdr:colOff>
      <xdr:row>34</xdr:row>
      <xdr:rowOff>38100</xdr:rowOff>
    </xdr:from>
    <xdr:to>
      <xdr:col>0</xdr:col>
      <xdr:colOff>895350</xdr:colOff>
      <xdr:row>34</xdr:row>
      <xdr:rowOff>180975</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47625" y="6962775"/>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Small truck</a:t>
          </a:r>
        </a:p>
      </xdr:txBody>
    </xdr:sp>
    <xdr:clientData/>
  </xdr:twoCellAnchor>
  <xdr:twoCellAnchor>
    <xdr:from>
      <xdr:col>0</xdr:col>
      <xdr:colOff>47625</xdr:colOff>
      <xdr:row>35</xdr:row>
      <xdr:rowOff>38100</xdr:rowOff>
    </xdr:from>
    <xdr:to>
      <xdr:col>0</xdr:col>
      <xdr:colOff>895350</xdr:colOff>
      <xdr:row>35</xdr:row>
      <xdr:rowOff>180975</xdr:rowOff>
    </xdr:to>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47625" y="7153275"/>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Large truck</a:t>
          </a:r>
        </a:p>
      </xdr:txBody>
    </xdr:sp>
    <xdr:clientData/>
  </xdr:twoCellAnchor>
  <xdr:twoCellAnchor>
    <xdr:from>
      <xdr:col>0</xdr:col>
      <xdr:colOff>57150</xdr:colOff>
      <xdr:row>36</xdr:row>
      <xdr:rowOff>28575</xdr:rowOff>
    </xdr:from>
    <xdr:to>
      <xdr:col>0</xdr:col>
      <xdr:colOff>904875</xdr:colOff>
      <xdr:row>36</xdr:row>
      <xdr:rowOff>171450</xdr:rowOff>
    </xdr:to>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57150" y="73342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209550</xdr:colOff>
      <xdr:row>16</xdr:row>
      <xdr:rowOff>161926</xdr:rowOff>
    </xdr:from>
    <xdr:to>
      <xdr:col>4</xdr:col>
      <xdr:colOff>314325</xdr:colOff>
      <xdr:row>18</xdr:row>
      <xdr:rowOff>47626</xdr:rowOff>
    </xdr:to>
    <xdr:sp macro="" textlink="">
      <xdr:nvSpPr>
        <xdr:cNvPr id="4" name="Rectangle: Rounded Corners 3">
          <a:extLst>
            <a:ext uri="{FF2B5EF4-FFF2-40B4-BE49-F238E27FC236}">
              <a16:creationId xmlns:a16="http://schemas.microsoft.com/office/drawing/2014/main" id="{00000000-0008-0000-0600-000004000000}"/>
            </a:ext>
          </a:extLst>
        </xdr:cNvPr>
        <xdr:cNvSpPr/>
      </xdr:nvSpPr>
      <xdr:spPr>
        <a:xfrm>
          <a:off x="11210925" y="3800476"/>
          <a:ext cx="8191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Farmer Jo</a:t>
          </a:r>
        </a:p>
      </xdr:txBody>
    </xdr:sp>
    <xdr:clientData/>
  </xdr:twoCellAnchor>
  <xdr:twoCellAnchor>
    <xdr:from>
      <xdr:col>3</xdr:col>
      <xdr:colOff>161925</xdr:colOff>
      <xdr:row>20</xdr:row>
      <xdr:rowOff>76201</xdr:rowOff>
    </xdr:from>
    <xdr:to>
      <xdr:col>4</xdr:col>
      <xdr:colOff>419100</xdr:colOff>
      <xdr:row>21</xdr:row>
      <xdr:rowOff>152401</xdr:rowOff>
    </xdr:to>
    <xdr:sp macro="" textlink="">
      <xdr:nvSpPr>
        <xdr:cNvPr id="5" name="Rectangle: Rounded Corners 4">
          <a:extLst>
            <a:ext uri="{FF2B5EF4-FFF2-40B4-BE49-F238E27FC236}">
              <a16:creationId xmlns:a16="http://schemas.microsoft.com/office/drawing/2014/main" id="{00000000-0008-0000-0600-000005000000}"/>
            </a:ext>
          </a:extLst>
        </xdr:cNvPr>
        <xdr:cNvSpPr/>
      </xdr:nvSpPr>
      <xdr:spPr>
        <a:xfrm>
          <a:off x="11163300" y="4476751"/>
          <a:ext cx="9715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Farmer Pete</a:t>
          </a:r>
        </a:p>
      </xdr:txBody>
    </xdr:sp>
    <xdr:clientData/>
  </xdr:twoCellAnchor>
  <xdr:twoCellAnchor>
    <xdr:from>
      <xdr:col>5</xdr:col>
      <xdr:colOff>200025</xdr:colOff>
      <xdr:row>16</xdr:row>
      <xdr:rowOff>133351</xdr:rowOff>
    </xdr:from>
    <xdr:to>
      <xdr:col>6</xdr:col>
      <xdr:colOff>304800</xdr:colOff>
      <xdr:row>18</xdr:row>
      <xdr:rowOff>19051</xdr:rowOff>
    </xdr:to>
    <xdr:sp macro="" textlink="">
      <xdr:nvSpPr>
        <xdr:cNvPr id="6" name="Rectangle: Rounded Corners 5">
          <a:extLst>
            <a:ext uri="{FF2B5EF4-FFF2-40B4-BE49-F238E27FC236}">
              <a16:creationId xmlns:a16="http://schemas.microsoft.com/office/drawing/2014/main" id="{00000000-0008-0000-0600-000006000000}"/>
            </a:ext>
          </a:extLst>
        </xdr:cNvPr>
        <xdr:cNvSpPr/>
      </xdr:nvSpPr>
      <xdr:spPr>
        <a:xfrm>
          <a:off x="12630150" y="3771901"/>
          <a:ext cx="8191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Mr</a:t>
          </a:r>
          <a:r>
            <a:rPr lang="nl-NL" sz="1100" baseline="0"/>
            <a:t> Dollar</a:t>
          </a:r>
          <a:endParaRPr lang="nl-NL" sz="1100"/>
        </a:p>
      </xdr:txBody>
    </xdr:sp>
    <xdr:clientData/>
  </xdr:twoCellAnchor>
  <xdr:twoCellAnchor>
    <xdr:from>
      <xdr:col>7</xdr:col>
      <xdr:colOff>180974</xdr:colOff>
      <xdr:row>20</xdr:row>
      <xdr:rowOff>133351</xdr:rowOff>
    </xdr:from>
    <xdr:to>
      <xdr:col>8</xdr:col>
      <xdr:colOff>504824</xdr:colOff>
      <xdr:row>22</xdr:row>
      <xdr:rowOff>19051</xdr:rowOff>
    </xdr:to>
    <xdr:sp macro="" textlink="">
      <xdr:nvSpPr>
        <xdr:cNvPr id="8" name="Rectangle: Rounded Corners 7">
          <a:extLst>
            <a:ext uri="{FF2B5EF4-FFF2-40B4-BE49-F238E27FC236}">
              <a16:creationId xmlns:a16="http://schemas.microsoft.com/office/drawing/2014/main" id="{00000000-0008-0000-0600-000008000000}"/>
            </a:ext>
          </a:extLst>
        </xdr:cNvPr>
        <xdr:cNvSpPr/>
      </xdr:nvSpPr>
      <xdr:spPr>
        <a:xfrm>
          <a:off x="14039849" y="4533901"/>
          <a:ext cx="1038225"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McDonalds</a:t>
          </a:r>
        </a:p>
      </xdr:txBody>
    </xdr:sp>
    <xdr:clientData/>
  </xdr:twoCellAnchor>
  <xdr:twoCellAnchor>
    <xdr:from>
      <xdr:col>9</xdr:col>
      <xdr:colOff>228600</xdr:colOff>
      <xdr:row>16</xdr:row>
      <xdr:rowOff>171450</xdr:rowOff>
    </xdr:from>
    <xdr:to>
      <xdr:col>10</xdr:col>
      <xdr:colOff>542925</xdr:colOff>
      <xdr:row>19</xdr:row>
      <xdr:rowOff>95250</xdr:rowOff>
    </xdr:to>
    <xdr:sp macro="" textlink="">
      <xdr:nvSpPr>
        <xdr:cNvPr id="9" name="Rectangle: Rounded Corners 8">
          <a:extLst>
            <a:ext uri="{FF2B5EF4-FFF2-40B4-BE49-F238E27FC236}">
              <a16:creationId xmlns:a16="http://schemas.microsoft.com/office/drawing/2014/main" id="{00000000-0008-0000-0600-000009000000}"/>
            </a:ext>
          </a:extLst>
        </xdr:cNvPr>
        <xdr:cNvSpPr/>
      </xdr:nvSpPr>
      <xdr:spPr>
        <a:xfrm>
          <a:off x="15516225" y="3810000"/>
          <a:ext cx="10287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Nairobi</a:t>
          </a:r>
          <a:r>
            <a:rPr lang="nl-NL" sz="1100" baseline="0"/>
            <a:t> main market</a:t>
          </a:r>
          <a:endParaRPr lang="nl-NL" sz="1100"/>
        </a:p>
      </xdr:txBody>
    </xdr:sp>
    <xdr:clientData/>
  </xdr:twoCellAnchor>
  <xdr:twoCellAnchor>
    <xdr:from>
      <xdr:col>3</xdr:col>
      <xdr:colOff>209550</xdr:colOff>
      <xdr:row>26</xdr:row>
      <xdr:rowOff>161926</xdr:rowOff>
    </xdr:from>
    <xdr:to>
      <xdr:col>4</xdr:col>
      <xdr:colOff>314325</xdr:colOff>
      <xdr:row>28</xdr:row>
      <xdr:rowOff>47626</xdr:rowOff>
    </xdr:to>
    <xdr:sp macro="" textlink="">
      <xdr:nvSpPr>
        <xdr:cNvPr id="10" name="Rectangle: Rounded Corners 9">
          <a:extLst>
            <a:ext uri="{FF2B5EF4-FFF2-40B4-BE49-F238E27FC236}">
              <a16:creationId xmlns:a16="http://schemas.microsoft.com/office/drawing/2014/main" id="{00000000-0008-0000-0600-00000A000000}"/>
            </a:ext>
          </a:extLst>
        </xdr:cNvPr>
        <xdr:cNvSpPr/>
      </xdr:nvSpPr>
      <xdr:spPr>
        <a:xfrm>
          <a:off x="11210925" y="3800476"/>
          <a:ext cx="8191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Farmer Jo</a:t>
          </a:r>
        </a:p>
      </xdr:txBody>
    </xdr:sp>
    <xdr:clientData/>
  </xdr:twoCellAnchor>
  <xdr:twoCellAnchor>
    <xdr:from>
      <xdr:col>3</xdr:col>
      <xdr:colOff>161925</xdr:colOff>
      <xdr:row>30</xdr:row>
      <xdr:rowOff>76201</xdr:rowOff>
    </xdr:from>
    <xdr:to>
      <xdr:col>4</xdr:col>
      <xdr:colOff>419100</xdr:colOff>
      <xdr:row>31</xdr:row>
      <xdr:rowOff>152401</xdr:rowOff>
    </xdr:to>
    <xdr:sp macro="" textlink="">
      <xdr:nvSpPr>
        <xdr:cNvPr id="11" name="Rectangle: Rounded Corners 10">
          <a:extLst>
            <a:ext uri="{FF2B5EF4-FFF2-40B4-BE49-F238E27FC236}">
              <a16:creationId xmlns:a16="http://schemas.microsoft.com/office/drawing/2014/main" id="{00000000-0008-0000-0600-00000B000000}"/>
            </a:ext>
          </a:extLst>
        </xdr:cNvPr>
        <xdr:cNvSpPr/>
      </xdr:nvSpPr>
      <xdr:spPr>
        <a:xfrm>
          <a:off x="11163300" y="4476751"/>
          <a:ext cx="9715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Farmer Pete</a:t>
          </a:r>
        </a:p>
      </xdr:txBody>
    </xdr:sp>
    <xdr:clientData/>
  </xdr:twoCellAnchor>
  <xdr:twoCellAnchor>
    <xdr:from>
      <xdr:col>5</xdr:col>
      <xdr:colOff>200025</xdr:colOff>
      <xdr:row>26</xdr:row>
      <xdr:rowOff>161926</xdr:rowOff>
    </xdr:from>
    <xdr:to>
      <xdr:col>6</xdr:col>
      <xdr:colOff>304800</xdr:colOff>
      <xdr:row>28</xdr:row>
      <xdr:rowOff>47626</xdr:rowOff>
    </xdr:to>
    <xdr:sp macro="" textlink="">
      <xdr:nvSpPr>
        <xdr:cNvPr id="12" name="Rectangle: Rounded Corners 11">
          <a:extLst>
            <a:ext uri="{FF2B5EF4-FFF2-40B4-BE49-F238E27FC236}">
              <a16:creationId xmlns:a16="http://schemas.microsoft.com/office/drawing/2014/main" id="{00000000-0008-0000-0600-00000C000000}"/>
            </a:ext>
          </a:extLst>
        </xdr:cNvPr>
        <xdr:cNvSpPr/>
      </xdr:nvSpPr>
      <xdr:spPr>
        <a:xfrm>
          <a:off x="12630150" y="5895976"/>
          <a:ext cx="8191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Mr</a:t>
          </a:r>
          <a:r>
            <a:rPr lang="nl-NL" sz="1100" baseline="0"/>
            <a:t> Dollar</a:t>
          </a:r>
          <a:endParaRPr lang="nl-NL" sz="1100"/>
        </a:p>
      </xdr:txBody>
    </xdr:sp>
    <xdr:clientData/>
  </xdr:twoCellAnchor>
  <xdr:twoCellAnchor>
    <xdr:from>
      <xdr:col>7</xdr:col>
      <xdr:colOff>180974</xdr:colOff>
      <xdr:row>30</xdr:row>
      <xdr:rowOff>76201</xdr:rowOff>
    </xdr:from>
    <xdr:to>
      <xdr:col>8</xdr:col>
      <xdr:colOff>504824</xdr:colOff>
      <xdr:row>31</xdr:row>
      <xdr:rowOff>152401</xdr:rowOff>
    </xdr:to>
    <xdr:sp macro="" textlink="">
      <xdr:nvSpPr>
        <xdr:cNvPr id="13" name="Rectangle: Rounded Corners 12">
          <a:extLst>
            <a:ext uri="{FF2B5EF4-FFF2-40B4-BE49-F238E27FC236}">
              <a16:creationId xmlns:a16="http://schemas.microsoft.com/office/drawing/2014/main" id="{00000000-0008-0000-0600-00000D000000}"/>
            </a:ext>
          </a:extLst>
        </xdr:cNvPr>
        <xdr:cNvSpPr/>
      </xdr:nvSpPr>
      <xdr:spPr>
        <a:xfrm>
          <a:off x="14039849" y="6572251"/>
          <a:ext cx="1038225"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Tropical</a:t>
          </a:r>
          <a:r>
            <a:rPr lang="nl-NL" sz="1100" baseline="0"/>
            <a:t> Heat</a:t>
          </a:r>
          <a:endParaRPr lang="nl-NL" sz="1100"/>
        </a:p>
      </xdr:txBody>
    </xdr:sp>
    <xdr:clientData/>
  </xdr:twoCellAnchor>
  <xdr:twoCellAnchor>
    <xdr:from>
      <xdr:col>9</xdr:col>
      <xdr:colOff>228600</xdr:colOff>
      <xdr:row>26</xdr:row>
      <xdr:rowOff>47625</xdr:rowOff>
    </xdr:from>
    <xdr:to>
      <xdr:col>10</xdr:col>
      <xdr:colOff>542925</xdr:colOff>
      <xdr:row>28</xdr:row>
      <xdr:rowOff>161925</xdr:rowOff>
    </xdr:to>
    <xdr:sp macro="" textlink="">
      <xdr:nvSpPr>
        <xdr:cNvPr id="14" name="Rectangle: Rounded Corners 13">
          <a:extLst>
            <a:ext uri="{FF2B5EF4-FFF2-40B4-BE49-F238E27FC236}">
              <a16:creationId xmlns:a16="http://schemas.microsoft.com/office/drawing/2014/main" id="{00000000-0008-0000-0600-00000E000000}"/>
            </a:ext>
          </a:extLst>
        </xdr:cNvPr>
        <xdr:cNvSpPr/>
      </xdr:nvSpPr>
      <xdr:spPr>
        <a:xfrm>
          <a:off x="15516225" y="5781675"/>
          <a:ext cx="10287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Nairobi</a:t>
          </a:r>
          <a:r>
            <a:rPr lang="nl-NL" sz="1100" baseline="0"/>
            <a:t> main market</a:t>
          </a:r>
          <a:endParaRPr lang="nl-NL" sz="1100"/>
        </a:p>
      </xdr:txBody>
    </xdr:sp>
    <xdr:clientData/>
  </xdr:twoCellAnchor>
  <xdr:twoCellAnchor>
    <xdr:from>
      <xdr:col>4</xdr:col>
      <xdr:colOff>314325</xdr:colOff>
      <xdr:row>27</xdr:row>
      <xdr:rowOff>104776</xdr:rowOff>
    </xdr:from>
    <xdr:to>
      <xdr:col>5</xdr:col>
      <xdr:colOff>200025</xdr:colOff>
      <xdr:row>27</xdr:row>
      <xdr:rowOff>104776</xdr:rowOff>
    </xdr:to>
    <xdr:cxnSp macro="">
      <xdr:nvCxnSpPr>
        <xdr:cNvPr id="16" name="Straight Arrow Connector 15">
          <a:extLst>
            <a:ext uri="{FF2B5EF4-FFF2-40B4-BE49-F238E27FC236}">
              <a16:creationId xmlns:a16="http://schemas.microsoft.com/office/drawing/2014/main" id="{00000000-0008-0000-0600-000010000000}"/>
            </a:ext>
          </a:extLst>
        </xdr:cNvPr>
        <xdr:cNvCxnSpPr>
          <a:stCxn id="10" idx="3"/>
          <a:endCxn id="12" idx="1"/>
        </xdr:cNvCxnSpPr>
      </xdr:nvCxnSpPr>
      <xdr:spPr>
        <a:xfrm>
          <a:off x="12030075" y="6029326"/>
          <a:ext cx="6000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27</xdr:row>
      <xdr:rowOff>104775</xdr:rowOff>
    </xdr:from>
    <xdr:to>
      <xdr:col>9</xdr:col>
      <xdr:colOff>228600</xdr:colOff>
      <xdr:row>27</xdr:row>
      <xdr:rowOff>104776</xdr:rowOff>
    </xdr:to>
    <xdr:cxnSp macro="">
      <xdr:nvCxnSpPr>
        <xdr:cNvPr id="18" name="Straight Arrow Connector 17">
          <a:extLst>
            <a:ext uri="{FF2B5EF4-FFF2-40B4-BE49-F238E27FC236}">
              <a16:creationId xmlns:a16="http://schemas.microsoft.com/office/drawing/2014/main" id="{00000000-0008-0000-0600-000012000000}"/>
            </a:ext>
          </a:extLst>
        </xdr:cNvPr>
        <xdr:cNvCxnSpPr>
          <a:stCxn id="12" idx="3"/>
          <a:endCxn id="14" idx="1"/>
        </xdr:cNvCxnSpPr>
      </xdr:nvCxnSpPr>
      <xdr:spPr>
        <a:xfrm flipV="1">
          <a:off x="13449300" y="6029325"/>
          <a:ext cx="2066925"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419100</xdr:colOff>
      <xdr:row>31</xdr:row>
      <xdr:rowOff>19051</xdr:rowOff>
    </xdr:from>
    <xdr:to>
      <xdr:col>7</xdr:col>
      <xdr:colOff>180974</xdr:colOff>
      <xdr:row>31</xdr:row>
      <xdr:rowOff>19051</xdr:rowOff>
    </xdr:to>
    <xdr:cxnSp macro="">
      <xdr:nvCxnSpPr>
        <xdr:cNvPr id="20" name="Straight Arrow Connector 19">
          <a:extLst>
            <a:ext uri="{FF2B5EF4-FFF2-40B4-BE49-F238E27FC236}">
              <a16:creationId xmlns:a16="http://schemas.microsoft.com/office/drawing/2014/main" id="{00000000-0008-0000-0600-000014000000}"/>
            </a:ext>
          </a:extLst>
        </xdr:cNvPr>
        <xdr:cNvCxnSpPr>
          <a:stCxn id="11" idx="3"/>
          <a:endCxn id="13" idx="1"/>
        </xdr:cNvCxnSpPr>
      </xdr:nvCxnSpPr>
      <xdr:spPr>
        <a:xfrm>
          <a:off x="12134850" y="6705601"/>
          <a:ext cx="1904999"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28</xdr:row>
      <xdr:rowOff>47625</xdr:rowOff>
    </xdr:from>
    <xdr:to>
      <xdr:col>7</xdr:col>
      <xdr:colOff>700087</xdr:colOff>
      <xdr:row>30</xdr:row>
      <xdr:rowOff>76200</xdr:rowOff>
    </xdr:to>
    <xdr:cxnSp macro="">
      <xdr:nvCxnSpPr>
        <xdr:cNvPr id="22" name="Connector: Elbow 21">
          <a:extLst>
            <a:ext uri="{FF2B5EF4-FFF2-40B4-BE49-F238E27FC236}">
              <a16:creationId xmlns:a16="http://schemas.microsoft.com/office/drawing/2014/main" id="{00000000-0008-0000-0600-000016000000}"/>
            </a:ext>
          </a:extLst>
        </xdr:cNvPr>
        <xdr:cNvCxnSpPr>
          <a:stCxn id="12" idx="2"/>
          <a:endCxn id="13" idx="0"/>
        </xdr:cNvCxnSpPr>
      </xdr:nvCxnSpPr>
      <xdr:spPr>
        <a:xfrm rot="16200000" flipH="1">
          <a:off x="13594556" y="5607844"/>
          <a:ext cx="409575" cy="151923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647700</xdr:colOff>
      <xdr:row>26</xdr:row>
      <xdr:rowOff>0</xdr:rowOff>
    </xdr:from>
    <xdr:ext cx="690895" cy="233205"/>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11287125" y="5353050"/>
          <a:ext cx="69089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pickup car</a:t>
          </a:r>
        </a:p>
      </xdr:txBody>
    </xdr:sp>
    <xdr:clientData/>
  </xdr:oneCellAnchor>
  <xdr:oneCellAnchor>
    <xdr:from>
      <xdr:col>6</xdr:col>
      <xdr:colOff>247650</xdr:colOff>
      <xdr:row>26</xdr:row>
      <xdr:rowOff>95250</xdr:rowOff>
    </xdr:from>
    <xdr:ext cx="690895" cy="233205"/>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12315825" y="5448300"/>
          <a:ext cx="69089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pickup car</a:t>
          </a:r>
        </a:p>
      </xdr:txBody>
    </xdr:sp>
    <xdr:clientData/>
  </xdr:oneCellAnchor>
  <xdr:oneCellAnchor>
    <xdr:from>
      <xdr:col>5</xdr:col>
      <xdr:colOff>552450</xdr:colOff>
      <xdr:row>28</xdr:row>
      <xdr:rowOff>38100</xdr:rowOff>
    </xdr:from>
    <xdr:ext cx="664797" cy="233205"/>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11906250" y="5772150"/>
          <a:ext cx="66479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pickup car</a:t>
          </a:r>
        </a:p>
      </xdr:txBody>
    </xdr:sp>
    <xdr:clientData/>
  </xdr:oneCellAnchor>
  <xdr:oneCellAnchor>
    <xdr:from>
      <xdr:col>6</xdr:col>
      <xdr:colOff>276225</xdr:colOff>
      <xdr:row>30</xdr:row>
      <xdr:rowOff>171450</xdr:rowOff>
    </xdr:from>
    <xdr:ext cx="691215" cy="233205"/>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12344400" y="6286500"/>
          <a:ext cx="6912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open</a:t>
          </a:r>
          <a:r>
            <a:rPr lang="nl-NL" sz="900" baseline="0"/>
            <a:t> truck</a:t>
          </a:r>
          <a:endParaRPr lang="nl-NL" sz="900"/>
        </a:p>
      </xdr:txBody>
    </xdr:sp>
    <xdr:clientData/>
  </xdr:oneCellAnchor>
  <xdr:twoCellAnchor editAs="oneCell">
    <xdr:from>
      <xdr:col>9</xdr:col>
      <xdr:colOff>476249</xdr:colOff>
      <xdr:row>50</xdr:row>
      <xdr:rowOff>38099</xdr:rowOff>
    </xdr:from>
    <xdr:to>
      <xdr:col>11</xdr:col>
      <xdr:colOff>1028696</xdr:colOff>
      <xdr:row>52</xdr:row>
      <xdr:rowOff>142874</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4687549" y="10125074"/>
          <a:ext cx="1981197" cy="485775"/>
        </a:xfrm>
        <a:prstGeom prst="rect">
          <a:avLst/>
        </a:prstGeom>
      </xdr:spPr>
    </xdr:pic>
    <xdr:clientData/>
  </xdr:twoCellAnchor>
  <xdr:twoCellAnchor editAs="oneCell">
    <xdr:from>
      <xdr:col>7</xdr:col>
      <xdr:colOff>447675</xdr:colOff>
      <xdr:row>45</xdr:row>
      <xdr:rowOff>57149</xdr:rowOff>
    </xdr:from>
    <xdr:to>
      <xdr:col>9</xdr:col>
      <xdr:colOff>472822</xdr:colOff>
      <xdr:row>52</xdr:row>
      <xdr:rowOff>82295</xdr:rowOff>
    </xdr:to>
    <xdr:pic>
      <xdr:nvPicPr>
        <xdr:cNvPr id="24" name="Picture 23">
          <a:extLst>
            <a:ext uri="{FF2B5EF4-FFF2-40B4-BE49-F238E27FC236}">
              <a16:creationId xmlns:a16="http://schemas.microsoft.com/office/drawing/2014/main" id="{00000000-0008-0000-0600-000018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3230225" y="909637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466723</xdr:colOff>
      <xdr:row>45</xdr:row>
      <xdr:rowOff>47625</xdr:rowOff>
    </xdr:from>
    <xdr:to>
      <xdr:col>11</xdr:col>
      <xdr:colOff>1022221</xdr:colOff>
      <xdr:row>47</xdr:row>
      <xdr:rowOff>100614</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4678023" y="9086850"/>
          <a:ext cx="1984248" cy="481614"/>
        </a:xfrm>
        <a:prstGeom prst="rect">
          <a:avLst/>
        </a:prstGeom>
      </xdr:spPr>
    </xdr:pic>
    <xdr:clientData/>
  </xdr:twoCellAnchor>
  <xdr:twoCellAnchor editAs="oneCell">
    <xdr:from>
      <xdr:col>9</xdr:col>
      <xdr:colOff>466724</xdr:colOff>
      <xdr:row>47</xdr:row>
      <xdr:rowOff>95249</xdr:rowOff>
    </xdr:from>
    <xdr:to>
      <xdr:col>11</xdr:col>
      <xdr:colOff>1022222</xdr:colOff>
      <xdr:row>50</xdr:row>
      <xdr:rowOff>15531</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4678024" y="9563099"/>
          <a:ext cx="1984248" cy="539407"/>
        </a:xfrm>
        <a:prstGeom prst="rect">
          <a:avLst/>
        </a:prstGeom>
      </xdr:spPr>
    </xdr:pic>
    <xdr:clientData/>
  </xdr:twoCellAnchor>
  <xdr:twoCellAnchor>
    <xdr:from>
      <xdr:col>3</xdr:col>
      <xdr:colOff>209550</xdr:colOff>
      <xdr:row>37</xdr:row>
      <xdr:rowOff>161926</xdr:rowOff>
    </xdr:from>
    <xdr:to>
      <xdr:col>4</xdr:col>
      <xdr:colOff>314325</xdr:colOff>
      <xdr:row>39</xdr:row>
      <xdr:rowOff>47626</xdr:rowOff>
    </xdr:to>
    <xdr:sp macro="" textlink="">
      <xdr:nvSpPr>
        <xdr:cNvPr id="43" name="Rectangle: Rounded Corners 42">
          <a:extLst>
            <a:ext uri="{FF2B5EF4-FFF2-40B4-BE49-F238E27FC236}">
              <a16:creationId xmlns:a16="http://schemas.microsoft.com/office/drawing/2014/main" id="{00000000-0008-0000-0600-00002B000000}"/>
            </a:ext>
          </a:extLst>
        </xdr:cNvPr>
        <xdr:cNvSpPr/>
      </xdr:nvSpPr>
      <xdr:spPr>
        <a:xfrm>
          <a:off x="10134600" y="5514976"/>
          <a:ext cx="8191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Farmer Jo</a:t>
          </a:r>
        </a:p>
      </xdr:txBody>
    </xdr:sp>
    <xdr:clientData/>
  </xdr:twoCellAnchor>
  <xdr:twoCellAnchor>
    <xdr:from>
      <xdr:col>3</xdr:col>
      <xdr:colOff>161925</xdr:colOff>
      <xdr:row>41</xdr:row>
      <xdr:rowOff>76201</xdr:rowOff>
    </xdr:from>
    <xdr:to>
      <xdr:col>4</xdr:col>
      <xdr:colOff>419100</xdr:colOff>
      <xdr:row>42</xdr:row>
      <xdr:rowOff>152401</xdr:rowOff>
    </xdr:to>
    <xdr:sp macro="" textlink="">
      <xdr:nvSpPr>
        <xdr:cNvPr id="44" name="Rectangle: Rounded Corners 43">
          <a:extLst>
            <a:ext uri="{FF2B5EF4-FFF2-40B4-BE49-F238E27FC236}">
              <a16:creationId xmlns:a16="http://schemas.microsoft.com/office/drawing/2014/main" id="{00000000-0008-0000-0600-00002C000000}"/>
            </a:ext>
          </a:extLst>
        </xdr:cNvPr>
        <xdr:cNvSpPr/>
      </xdr:nvSpPr>
      <xdr:spPr>
        <a:xfrm>
          <a:off x="10086975" y="6191251"/>
          <a:ext cx="9715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Farmer Pete</a:t>
          </a:r>
        </a:p>
      </xdr:txBody>
    </xdr:sp>
    <xdr:clientData/>
  </xdr:twoCellAnchor>
  <xdr:twoCellAnchor>
    <xdr:from>
      <xdr:col>5</xdr:col>
      <xdr:colOff>200025</xdr:colOff>
      <xdr:row>37</xdr:row>
      <xdr:rowOff>161926</xdr:rowOff>
    </xdr:from>
    <xdr:to>
      <xdr:col>6</xdr:col>
      <xdr:colOff>304800</xdr:colOff>
      <xdr:row>39</xdr:row>
      <xdr:rowOff>47626</xdr:rowOff>
    </xdr:to>
    <xdr:sp macro="" textlink="">
      <xdr:nvSpPr>
        <xdr:cNvPr id="45" name="Rectangle: Rounded Corners 44">
          <a:extLst>
            <a:ext uri="{FF2B5EF4-FFF2-40B4-BE49-F238E27FC236}">
              <a16:creationId xmlns:a16="http://schemas.microsoft.com/office/drawing/2014/main" id="{00000000-0008-0000-0600-00002D000000}"/>
            </a:ext>
          </a:extLst>
        </xdr:cNvPr>
        <xdr:cNvSpPr/>
      </xdr:nvSpPr>
      <xdr:spPr>
        <a:xfrm>
          <a:off x="11553825" y="5514976"/>
          <a:ext cx="8191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Mr</a:t>
          </a:r>
          <a:r>
            <a:rPr lang="nl-NL" sz="1100" baseline="0"/>
            <a:t> Dollar</a:t>
          </a:r>
          <a:endParaRPr lang="nl-NL" sz="1100"/>
        </a:p>
      </xdr:txBody>
    </xdr:sp>
    <xdr:clientData/>
  </xdr:twoCellAnchor>
  <xdr:twoCellAnchor>
    <xdr:from>
      <xdr:col>7</xdr:col>
      <xdr:colOff>180974</xdr:colOff>
      <xdr:row>41</xdr:row>
      <xdr:rowOff>76201</xdr:rowOff>
    </xdr:from>
    <xdr:to>
      <xdr:col>8</xdr:col>
      <xdr:colOff>504824</xdr:colOff>
      <xdr:row>42</xdr:row>
      <xdr:rowOff>152401</xdr:rowOff>
    </xdr:to>
    <xdr:sp macro="" textlink="">
      <xdr:nvSpPr>
        <xdr:cNvPr id="46" name="Rectangle: Rounded Corners 45">
          <a:extLst>
            <a:ext uri="{FF2B5EF4-FFF2-40B4-BE49-F238E27FC236}">
              <a16:creationId xmlns:a16="http://schemas.microsoft.com/office/drawing/2014/main" id="{00000000-0008-0000-0600-00002E000000}"/>
            </a:ext>
          </a:extLst>
        </xdr:cNvPr>
        <xdr:cNvSpPr/>
      </xdr:nvSpPr>
      <xdr:spPr>
        <a:xfrm>
          <a:off x="12963524" y="6191251"/>
          <a:ext cx="1038225"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Tropical</a:t>
          </a:r>
          <a:r>
            <a:rPr lang="nl-NL" sz="1100" baseline="0"/>
            <a:t> Heat</a:t>
          </a:r>
          <a:endParaRPr lang="nl-NL" sz="1100"/>
        </a:p>
      </xdr:txBody>
    </xdr:sp>
    <xdr:clientData/>
  </xdr:twoCellAnchor>
  <xdr:twoCellAnchor>
    <xdr:from>
      <xdr:col>9</xdr:col>
      <xdr:colOff>228600</xdr:colOff>
      <xdr:row>37</xdr:row>
      <xdr:rowOff>47625</xdr:rowOff>
    </xdr:from>
    <xdr:to>
      <xdr:col>10</xdr:col>
      <xdr:colOff>542925</xdr:colOff>
      <xdr:row>39</xdr:row>
      <xdr:rowOff>161925</xdr:rowOff>
    </xdr:to>
    <xdr:sp macro="" textlink="">
      <xdr:nvSpPr>
        <xdr:cNvPr id="47" name="Rectangle: Rounded Corners 46">
          <a:extLst>
            <a:ext uri="{FF2B5EF4-FFF2-40B4-BE49-F238E27FC236}">
              <a16:creationId xmlns:a16="http://schemas.microsoft.com/office/drawing/2014/main" id="{00000000-0008-0000-0600-00002F000000}"/>
            </a:ext>
          </a:extLst>
        </xdr:cNvPr>
        <xdr:cNvSpPr/>
      </xdr:nvSpPr>
      <xdr:spPr>
        <a:xfrm>
          <a:off x="14439900" y="5400675"/>
          <a:ext cx="10287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Nairobi</a:t>
          </a:r>
          <a:r>
            <a:rPr lang="nl-NL" sz="1100" baseline="0"/>
            <a:t> main market</a:t>
          </a:r>
          <a:endParaRPr lang="nl-NL" sz="1100"/>
        </a:p>
      </xdr:txBody>
    </xdr:sp>
    <xdr:clientData/>
  </xdr:twoCellAnchor>
  <xdr:twoCellAnchor>
    <xdr:from>
      <xdr:col>4</xdr:col>
      <xdr:colOff>314325</xdr:colOff>
      <xdr:row>38</xdr:row>
      <xdr:rowOff>104776</xdr:rowOff>
    </xdr:from>
    <xdr:to>
      <xdr:col>5</xdr:col>
      <xdr:colOff>200025</xdr:colOff>
      <xdr:row>38</xdr:row>
      <xdr:rowOff>104776</xdr:rowOff>
    </xdr:to>
    <xdr:cxnSp macro="">
      <xdr:nvCxnSpPr>
        <xdr:cNvPr id="48" name="Straight Arrow Connector 47">
          <a:extLst>
            <a:ext uri="{FF2B5EF4-FFF2-40B4-BE49-F238E27FC236}">
              <a16:creationId xmlns:a16="http://schemas.microsoft.com/office/drawing/2014/main" id="{00000000-0008-0000-0600-000030000000}"/>
            </a:ext>
          </a:extLst>
        </xdr:cNvPr>
        <xdr:cNvCxnSpPr>
          <a:stCxn id="43" idx="3"/>
          <a:endCxn id="45" idx="1"/>
        </xdr:cNvCxnSpPr>
      </xdr:nvCxnSpPr>
      <xdr:spPr>
        <a:xfrm>
          <a:off x="10953750" y="5648326"/>
          <a:ext cx="6000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38</xdr:row>
      <xdr:rowOff>104775</xdr:rowOff>
    </xdr:from>
    <xdr:to>
      <xdr:col>9</xdr:col>
      <xdr:colOff>228600</xdr:colOff>
      <xdr:row>38</xdr:row>
      <xdr:rowOff>104776</xdr:rowOff>
    </xdr:to>
    <xdr:cxnSp macro="">
      <xdr:nvCxnSpPr>
        <xdr:cNvPr id="49" name="Straight Arrow Connector 48">
          <a:extLst>
            <a:ext uri="{FF2B5EF4-FFF2-40B4-BE49-F238E27FC236}">
              <a16:creationId xmlns:a16="http://schemas.microsoft.com/office/drawing/2014/main" id="{00000000-0008-0000-0600-000031000000}"/>
            </a:ext>
          </a:extLst>
        </xdr:cNvPr>
        <xdr:cNvCxnSpPr>
          <a:stCxn id="45" idx="3"/>
          <a:endCxn id="47" idx="1"/>
        </xdr:cNvCxnSpPr>
      </xdr:nvCxnSpPr>
      <xdr:spPr>
        <a:xfrm flipV="1">
          <a:off x="12372975" y="5648325"/>
          <a:ext cx="2066925"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419100</xdr:colOff>
      <xdr:row>42</xdr:row>
      <xdr:rowOff>19051</xdr:rowOff>
    </xdr:from>
    <xdr:to>
      <xdr:col>7</xdr:col>
      <xdr:colOff>180974</xdr:colOff>
      <xdr:row>42</xdr:row>
      <xdr:rowOff>19051</xdr:rowOff>
    </xdr:to>
    <xdr:cxnSp macro="">
      <xdr:nvCxnSpPr>
        <xdr:cNvPr id="50" name="Straight Arrow Connector 49">
          <a:extLst>
            <a:ext uri="{FF2B5EF4-FFF2-40B4-BE49-F238E27FC236}">
              <a16:creationId xmlns:a16="http://schemas.microsoft.com/office/drawing/2014/main" id="{00000000-0008-0000-0600-000032000000}"/>
            </a:ext>
          </a:extLst>
        </xdr:cNvPr>
        <xdr:cNvCxnSpPr>
          <a:stCxn id="44" idx="3"/>
          <a:endCxn id="46" idx="1"/>
        </xdr:cNvCxnSpPr>
      </xdr:nvCxnSpPr>
      <xdr:spPr>
        <a:xfrm>
          <a:off x="11058525" y="6324601"/>
          <a:ext cx="1904999"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39</xdr:row>
      <xdr:rowOff>47625</xdr:rowOff>
    </xdr:from>
    <xdr:to>
      <xdr:col>7</xdr:col>
      <xdr:colOff>700087</xdr:colOff>
      <xdr:row>41</xdr:row>
      <xdr:rowOff>76200</xdr:rowOff>
    </xdr:to>
    <xdr:cxnSp macro="">
      <xdr:nvCxnSpPr>
        <xdr:cNvPr id="51" name="Connector: Elbow 50">
          <a:extLst>
            <a:ext uri="{FF2B5EF4-FFF2-40B4-BE49-F238E27FC236}">
              <a16:creationId xmlns:a16="http://schemas.microsoft.com/office/drawing/2014/main" id="{00000000-0008-0000-0600-000033000000}"/>
            </a:ext>
          </a:extLst>
        </xdr:cNvPr>
        <xdr:cNvCxnSpPr>
          <a:stCxn id="45" idx="2"/>
          <a:endCxn id="46" idx="0"/>
        </xdr:cNvCxnSpPr>
      </xdr:nvCxnSpPr>
      <xdr:spPr>
        <a:xfrm rot="16200000" flipH="1">
          <a:off x="12518231" y="5226844"/>
          <a:ext cx="409575" cy="151923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647700</xdr:colOff>
      <xdr:row>37</xdr:row>
      <xdr:rowOff>0</xdr:rowOff>
    </xdr:from>
    <xdr:ext cx="690895" cy="233205"/>
    <xdr:sp macro="" textlink="">
      <xdr:nvSpPr>
        <xdr:cNvPr id="52" name="TextBox 51">
          <a:extLst>
            <a:ext uri="{FF2B5EF4-FFF2-40B4-BE49-F238E27FC236}">
              <a16:creationId xmlns:a16="http://schemas.microsoft.com/office/drawing/2014/main" id="{00000000-0008-0000-0600-000034000000}"/>
            </a:ext>
          </a:extLst>
        </xdr:cNvPr>
        <xdr:cNvSpPr txBox="1"/>
      </xdr:nvSpPr>
      <xdr:spPr>
        <a:xfrm>
          <a:off x="11287125" y="5353050"/>
          <a:ext cx="69089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pickup car</a:t>
          </a:r>
        </a:p>
      </xdr:txBody>
    </xdr:sp>
    <xdr:clientData/>
  </xdr:oneCellAnchor>
  <xdr:oneCellAnchor>
    <xdr:from>
      <xdr:col>6</xdr:col>
      <xdr:colOff>247650</xdr:colOff>
      <xdr:row>37</xdr:row>
      <xdr:rowOff>95250</xdr:rowOff>
    </xdr:from>
    <xdr:ext cx="690895" cy="233205"/>
    <xdr:sp macro="" textlink="">
      <xdr:nvSpPr>
        <xdr:cNvPr id="53" name="TextBox 52">
          <a:extLst>
            <a:ext uri="{FF2B5EF4-FFF2-40B4-BE49-F238E27FC236}">
              <a16:creationId xmlns:a16="http://schemas.microsoft.com/office/drawing/2014/main" id="{00000000-0008-0000-0600-000035000000}"/>
            </a:ext>
          </a:extLst>
        </xdr:cNvPr>
        <xdr:cNvSpPr txBox="1"/>
      </xdr:nvSpPr>
      <xdr:spPr>
        <a:xfrm>
          <a:off x="12315825" y="5448300"/>
          <a:ext cx="69089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pickup car</a:t>
          </a:r>
        </a:p>
      </xdr:txBody>
    </xdr:sp>
    <xdr:clientData/>
  </xdr:oneCellAnchor>
  <xdr:oneCellAnchor>
    <xdr:from>
      <xdr:col>5</xdr:col>
      <xdr:colOff>552450</xdr:colOff>
      <xdr:row>39</xdr:row>
      <xdr:rowOff>38100</xdr:rowOff>
    </xdr:from>
    <xdr:ext cx="664797" cy="233205"/>
    <xdr:sp macro="" textlink="">
      <xdr:nvSpPr>
        <xdr:cNvPr id="54" name="TextBox 53">
          <a:extLst>
            <a:ext uri="{FF2B5EF4-FFF2-40B4-BE49-F238E27FC236}">
              <a16:creationId xmlns:a16="http://schemas.microsoft.com/office/drawing/2014/main" id="{00000000-0008-0000-0600-000036000000}"/>
            </a:ext>
          </a:extLst>
        </xdr:cNvPr>
        <xdr:cNvSpPr txBox="1"/>
      </xdr:nvSpPr>
      <xdr:spPr>
        <a:xfrm>
          <a:off x="11906250" y="5772150"/>
          <a:ext cx="66479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pickup car</a:t>
          </a:r>
        </a:p>
      </xdr:txBody>
    </xdr:sp>
    <xdr:clientData/>
  </xdr:oneCellAnchor>
  <xdr:oneCellAnchor>
    <xdr:from>
      <xdr:col>6</xdr:col>
      <xdr:colOff>276225</xdr:colOff>
      <xdr:row>41</xdr:row>
      <xdr:rowOff>171450</xdr:rowOff>
    </xdr:from>
    <xdr:ext cx="691215" cy="233205"/>
    <xdr:sp macro="" textlink="">
      <xdr:nvSpPr>
        <xdr:cNvPr id="55" name="TextBox 54">
          <a:extLst>
            <a:ext uri="{FF2B5EF4-FFF2-40B4-BE49-F238E27FC236}">
              <a16:creationId xmlns:a16="http://schemas.microsoft.com/office/drawing/2014/main" id="{00000000-0008-0000-0600-000037000000}"/>
            </a:ext>
          </a:extLst>
        </xdr:cNvPr>
        <xdr:cNvSpPr txBox="1"/>
      </xdr:nvSpPr>
      <xdr:spPr>
        <a:xfrm>
          <a:off x="12344400" y="6286500"/>
          <a:ext cx="6912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900"/>
            <a:t>open</a:t>
          </a:r>
          <a:r>
            <a:rPr lang="nl-NL" sz="900" baseline="0"/>
            <a:t> truck</a:t>
          </a:r>
          <a:endParaRPr lang="nl-NL" sz="9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17</xdr:col>
      <xdr:colOff>180974</xdr:colOff>
      <xdr:row>45</xdr:row>
      <xdr:rowOff>114299</xdr:rowOff>
    </xdr:from>
    <xdr:to>
      <xdr:col>19</xdr:col>
      <xdr:colOff>704846</xdr:colOff>
      <xdr:row>48</xdr:row>
      <xdr:rowOff>28574</xdr:rowOff>
    </xdr:to>
    <xdr:pic>
      <xdr:nvPicPr>
        <xdr:cNvPr id="234" name="Picture 233">
          <a:extLst>
            <a:ext uri="{FF2B5EF4-FFF2-40B4-BE49-F238E27FC236}">
              <a16:creationId xmlns:a16="http://schemas.microsoft.com/office/drawing/2014/main" id="{00000000-0008-0000-0700-0000EA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4382749" y="9344024"/>
          <a:ext cx="1981197" cy="485775"/>
        </a:xfrm>
        <a:prstGeom prst="rect">
          <a:avLst/>
        </a:prstGeom>
      </xdr:spPr>
    </xdr:pic>
    <xdr:clientData/>
  </xdr:twoCellAnchor>
  <xdr:twoCellAnchor editAs="oneCell">
    <xdr:from>
      <xdr:col>15</xdr:col>
      <xdr:colOff>371475</xdr:colOff>
      <xdr:row>40</xdr:row>
      <xdr:rowOff>95249</xdr:rowOff>
    </xdr:from>
    <xdr:to>
      <xdr:col>17</xdr:col>
      <xdr:colOff>177547</xdr:colOff>
      <xdr:row>47</xdr:row>
      <xdr:rowOff>158495</xdr:rowOff>
    </xdr:to>
    <xdr:pic>
      <xdr:nvPicPr>
        <xdr:cNvPr id="235" name="Picture 234">
          <a:extLst>
            <a:ext uri="{FF2B5EF4-FFF2-40B4-BE49-F238E27FC236}">
              <a16:creationId xmlns:a16="http://schemas.microsoft.com/office/drawing/2014/main" id="{00000000-0008-0000-0700-0000EB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12925425" y="8315324"/>
          <a:ext cx="1453897" cy="145389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171448</xdr:colOff>
      <xdr:row>40</xdr:row>
      <xdr:rowOff>85725</xdr:rowOff>
    </xdr:from>
    <xdr:to>
      <xdr:col>19</xdr:col>
      <xdr:colOff>698371</xdr:colOff>
      <xdr:row>42</xdr:row>
      <xdr:rowOff>129189</xdr:rowOff>
    </xdr:to>
    <xdr:pic>
      <xdr:nvPicPr>
        <xdr:cNvPr id="236" name="Picture 235">
          <a:extLst>
            <a:ext uri="{FF2B5EF4-FFF2-40B4-BE49-F238E27FC236}">
              <a16:creationId xmlns:a16="http://schemas.microsoft.com/office/drawing/2014/main" id="{00000000-0008-0000-0700-0000E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4373223" y="8305800"/>
          <a:ext cx="1984248" cy="481614"/>
        </a:xfrm>
        <a:prstGeom prst="rect">
          <a:avLst/>
        </a:prstGeom>
      </xdr:spPr>
    </xdr:pic>
    <xdr:clientData/>
  </xdr:twoCellAnchor>
  <xdr:twoCellAnchor editAs="oneCell">
    <xdr:from>
      <xdr:col>17</xdr:col>
      <xdr:colOff>171449</xdr:colOff>
      <xdr:row>42</xdr:row>
      <xdr:rowOff>123824</xdr:rowOff>
    </xdr:from>
    <xdr:to>
      <xdr:col>19</xdr:col>
      <xdr:colOff>698372</xdr:colOff>
      <xdr:row>45</xdr:row>
      <xdr:rowOff>91731</xdr:rowOff>
    </xdr:to>
    <xdr:pic>
      <xdr:nvPicPr>
        <xdr:cNvPr id="237" name="Picture 236">
          <a:extLst>
            <a:ext uri="{FF2B5EF4-FFF2-40B4-BE49-F238E27FC236}">
              <a16:creationId xmlns:a16="http://schemas.microsoft.com/office/drawing/2014/main" id="{00000000-0008-0000-0700-0000ED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4373224" y="8782049"/>
          <a:ext cx="1984248" cy="539407"/>
        </a:xfrm>
        <a:prstGeom prst="rect">
          <a:avLst/>
        </a:prstGeom>
      </xdr:spPr>
    </xdr:pic>
    <xdr:clientData/>
  </xdr:twoCellAnchor>
  <xdr:twoCellAnchor>
    <xdr:from>
      <xdr:col>6</xdr:col>
      <xdr:colOff>314325</xdr:colOff>
      <xdr:row>10</xdr:row>
      <xdr:rowOff>171449</xdr:rowOff>
    </xdr:from>
    <xdr:to>
      <xdr:col>7</xdr:col>
      <xdr:colOff>762000</xdr:colOff>
      <xdr:row>12</xdr:row>
      <xdr:rowOff>180974</xdr:rowOff>
    </xdr:to>
    <xdr:sp macro="" textlink="">
      <xdr:nvSpPr>
        <xdr:cNvPr id="8" name="Rectangle: Rounded Corners 7">
          <a:extLst>
            <a:ext uri="{FF2B5EF4-FFF2-40B4-BE49-F238E27FC236}">
              <a16:creationId xmlns:a16="http://schemas.microsoft.com/office/drawing/2014/main" id="{00000000-0008-0000-0700-000008000000}"/>
            </a:ext>
          </a:extLst>
        </xdr:cNvPr>
        <xdr:cNvSpPr/>
      </xdr:nvSpPr>
      <xdr:spPr>
        <a:xfrm>
          <a:off x="4000500" y="2285999"/>
          <a:ext cx="1276350" cy="390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Intermediaries</a:t>
          </a:r>
        </a:p>
      </xdr:txBody>
    </xdr:sp>
    <xdr:clientData/>
  </xdr:twoCellAnchor>
  <xdr:twoCellAnchor>
    <xdr:from>
      <xdr:col>10</xdr:col>
      <xdr:colOff>257175</xdr:colOff>
      <xdr:row>11</xdr:row>
      <xdr:rowOff>9525</xdr:rowOff>
    </xdr:from>
    <xdr:to>
      <xdr:col>11</xdr:col>
      <xdr:colOff>695325</xdr:colOff>
      <xdr:row>12</xdr:row>
      <xdr:rowOff>142875</xdr:rowOff>
    </xdr:to>
    <xdr:sp macro="" textlink="">
      <xdr:nvSpPr>
        <xdr:cNvPr id="9" name="Rectangle: Rounded Corners 8">
          <a:extLst>
            <a:ext uri="{FF2B5EF4-FFF2-40B4-BE49-F238E27FC236}">
              <a16:creationId xmlns:a16="http://schemas.microsoft.com/office/drawing/2014/main" id="{00000000-0008-0000-0700-000009000000}"/>
            </a:ext>
          </a:extLst>
        </xdr:cNvPr>
        <xdr:cNvSpPr/>
      </xdr:nvSpPr>
      <xdr:spPr>
        <a:xfrm>
          <a:off x="7058025" y="2314575"/>
          <a:ext cx="136207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Wholesalers</a:t>
          </a:r>
        </a:p>
        <a:p>
          <a:pPr algn="ctr"/>
          <a:endParaRPr lang="nl-NL" sz="1100"/>
        </a:p>
      </xdr:txBody>
    </xdr:sp>
    <xdr:clientData/>
  </xdr:twoCellAnchor>
  <xdr:twoCellAnchor>
    <xdr:from>
      <xdr:col>14</xdr:col>
      <xdr:colOff>123825</xdr:colOff>
      <xdr:row>10</xdr:row>
      <xdr:rowOff>190499</xdr:rowOff>
    </xdr:from>
    <xdr:to>
      <xdr:col>15</xdr:col>
      <xdr:colOff>561975</xdr:colOff>
      <xdr:row>13</xdr:row>
      <xdr:rowOff>9524</xdr:rowOff>
    </xdr:to>
    <xdr:sp macro="" textlink="">
      <xdr:nvSpPr>
        <xdr:cNvPr id="10" name="Rectangle: Rounded Corners 9">
          <a:extLst>
            <a:ext uri="{FF2B5EF4-FFF2-40B4-BE49-F238E27FC236}">
              <a16:creationId xmlns:a16="http://schemas.microsoft.com/office/drawing/2014/main" id="{00000000-0008-0000-0700-00000A000000}"/>
            </a:ext>
          </a:extLst>
        </xdr:cNvPr>
        <xdr:cNvSpPr/>
      </xdr:nvSpPr>
      <xdr:spPr>
        <a:xfrm>
          <a:off x="10639425" y="2305049"/>
          <a:ext cx="1066800" cy="390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Retailers</a:t>
          </a:r>
        </a:p>
        <a:p>
          <a:pPr algn="ctr"/>
          <a:endParaRPr lang="nl-NL" sz="1100"/>
        </a:p>
      </xdr:txBody>
    </xdr:sp>
    <xdr:clientData/>
  </xdr:twoCellAnchor>
  <xdr:twoCellAnchor>
    <xdr:from>
      <xdr:col>16</xdr:col>
      <xdr:colOff>133350</xdr:colOff>
      <xdr:row>15</xdr:row>
      <xdr:rowOff>180975</xdr:rowOff>
    </xdr:from>
    <xdr:to>
      <xdr:col>17</xdr:col>
      <xdr:colOff>571500</xdr:colOff>
      <xdr:row>17</xdr:row>
      <xdr:rowOff>66675</xdr:rowOff>
    </xdr:to>
    <xdr:sp macro="" textlink="">
      <xdr:nvSpPr>
        <xdr:cNvPr id="11" name="Rectangle: Rounded Corners 10">
          <a:extLst>
            <a:ext uri="{FF2B5EF4-FFF2-40B4-BE49-F238E27FC236}">
              <a16:creationId xmlns:a16="http://schemas.microsoft.com/office/drawing/2014/main" id="{00000000-0008-0000-0700-00000B000000}"/>
            </a:ext>
          </a:extLst>
        </xdr:cNvPr>
        <xdr:cNvSpPr/>
      </xdr:nvSpPr>
      <xdr:spPr>
        <a:xfrm>
          <a:off x="17383125" y="3086100"/>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Mobile vendors</a:t>
          </a:r>
        </a:p>
        <a:p>
          <a:pPr algn="ctr"/>
          <a:endParaRPr lang="nl-NL" sz="1100"/>
        </a:p>
      </xdr:txBody>
    </xdr:sp>
    <xdr:clientData/>
  </xdr:twoCellAnchor>
  <xdr:twoCellAnchor>
    <xdr:from>
      <xdr:col>3</xdr:col>
      <xdr:colOff>657224</xdr:colOff>
      <xdr:row>11</xdr:row>
      <xdr:rowOff>171450</xdr:rowOff>
    </xdr:from>
    <xdr:to>
      <xdr:col>6</xdr:col>
      <xdr:colOff>314325</xdr:colOff>
      <xdr:row>11</xdr:row>
      <xdr:rowOff>176212</xdr:rowOff>
    </xdr:to>
    <xdr:cxnSp macro="">
      <xdr:nvCxnSpPr>
        <xdr:cNvPr id="13" name="Straight Arrow Connector 12">
          <a:extLst>
            <a:ext uri="{FF2B5EF4-FFF2-40B4-BE49-F238E27FC236}">
              <a16:creationId xmlns:a16="http://schemas.microsoft.com/office/drawing/2014/main" id="{00000000-0008-0000-0700-00000D000000}"/>
            </a:ext>
          </a:extLst>
        </xdr:cNvPr>
        <xdr:cNvCxnSpPr>
          <a:stCxn id="16" idx="3"/>
          <a:endCxn id="8" idx="1"/>
        </xdr:cNvCxnSpPr>
      </xdr:nvCxnSpPr>
      <xdr:spPr>
        <a:xfrm>
          <a:off x="2171699" y="2476500"/>
          <a:ext cx="1828801" cy="47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762000</xdr:colOff>
      <xdr:row>11</xdr:row>
      <xdr:rowOff>171450</xdr:rowOff>
    </xdr:from>
    <xdr:to>
      <xdr:col>10</xdr:col>
      <xdr:colOff>257175</xdr:colOff>
      <xdr:row>11</xdr:row>
      <xdr:rowOff>176212</xdr:rowOff>
    </xdr:to>
    <xdr:cxnSp macro="">
      <xdr:nvCxnSpPr>
        <xdr:cNvPr id="14" name="Straight Arrow Connector 13">
          <a:extLst>
            <a:ext uri="{FF2B5EF4-FFF2-40B4-BE49-F238E27FC236}">
              <a16:creationId xmlns:a16="http://schemas.microsoft.com/office/drawing/2014/main" id="{00000000-0008-0000-0700-00000E000000}"/>
            </a:ext>
          </a:extLst>
        </xdr:cNvPr>
        <xdr:cNvCxnSpPr>
          <a:cxnSpLocks/>
          <a:stCxn id="8" idx="3"/>
          <a:endCxn id="9" idx="1"/>
        </xdr:cNvCxnSpPr>
      </xdr:nvCxnSpPr>
      <xdr:spPr>
        <a:xfrm flipV="1">
          <a:off x="5276850" y="2476500"/>
          <a:ext cx="1781175" cy="47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695325</xdr:colOff>
      <xdr:row>8</xdr:row>
      <xdr:rowOff>152400</xdr:rowOff>
    </xdr:from>
    <xdr:to>
      <xdr:col>16</xdr:col>
      <xdr:colOff>190500</xdr:colOff>
      <xdr:row>11</xdr:row>
      <xdr:rowOff>171450</xdr:rowOff>
    </xdr:to>
    <xdr:cxnSp macro="">
      <xdr:nvCxnSpPr>
        <xdr:cNvPr id="15" name="Straight Arrow Connector 14">
          <a:extLst>
            <a:ext uri="{FF2B5EF4-FFF2-40B4-BE49-F238E27FC236}">
              <a16:creationId xmlns:a16="http://schemas.microsoft.com/office/drawing/2014/main" id="{00000000-0008-0000-0700-00000F000000}"/>
            </a:ext>
          </a:extLst>
        </xdr:cNvPr>
        <xdr:cNvCxnSpPr>
          <a:stCxn id="9" idx="3"/>
          <a:endCxn id="17" idx="1"/>
        </xdr:cNvCxnSpPr>
      </xdr:nvCxnSpPr>
      <xdr:spPr>
        <a:xfrm flipV="1">
          <a:off x="9829800" y="2266950"/>
          <a:ext cx="3838575" cy="590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314324</xdr:colOff>
      <xdr:row>10</xdr:row>
      <xdr:rowOff>85724</xdr:rowOff>
    </xdr:from>
    <xdr:to>
      <xdr:col>3</xdr:col>
      <xdr:colOff>657224</xdr:colOff>
      <xdr:row>13</xdr:row>
      <xdr:rowOff>66675</xdr:rowOff>
    </xdr:to>
    <xdr:sp macro="" textlink="">
      <xdr:nvSpPr>
        <xdr:cNvPr id="16" name="Rectangle: Rounded Corners 15">
          <a:extLst>
            <a:ext uri="{FF2B5EF4-FFF2-40B4-BE49-F238E27FC236}">
              <a16:creationId xmlns:a16="http://schemas.microsoft.com/office/drawing/2014/main" id="{00000000-0008-0000-0700-000010000000}"/>
            </a:ext>
          </a:extLst>
        </xdr:cNvPr>
        <xdr:cNvSpPr/>
      </xdr:nvSpPr>
      <xdr:spPr>
        <a:xfrm>
          <a:off x="1114424" y="2200274"/>
          <a:ext cx="1057275" cy="5524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Agricultural producers</a:t>
          </a:r>
        </a:p>
      </xdr:txBody>
    </xdr:sp>
    <xdr:clientData/>
  </xdr:twoCellAnchor>
  <xdr:twoCellAnchor>
    <xdr:from>
      <xdr:col>16</xdr:col>
      <xdr:colOff>190500</xdr:colOff>
      <xdr:row>7</xdr:row>
      <xdr:rowOff>47624</xdr:rowOff>
    </xdr:from>
    <xdr:to>
      <xdr:col>17</xdr:col>
      <xdr:colOff>628650</xdr:colOff>
      <xdr:row>10</xdr:row>
      <xdr:rowOff>66675</xdr:rowOff>
    </xdr:to>
    <xdr:sp macro="" textlink="">
      <xdr:nvSpPr>
        <xdr:cNvPr id="17" name="Rectangle: Rounded Corners 16">
          <a:extLst>
            <a:ext uri="{FF2B5EF4-FFF2-40B4-BE49-F238E27FC236}">
              <a16:creationId xmlns:a16="http://schemas.microsoft.com/office/drawing/2014/main" id="{00000000-0008-0000-0700-000011000000}"/>
            </a:ext>
          </a:extLst>
        </xdr:cNvPr>
        <xdr:cNvSpPr/>
      </xdr:nvSpPr>
      <xdr:spPr>
        <a:xfrm>
          <a:off x="13668375" y="1971674"/>
          <a:ext cx="1162050" cy="590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Hotel-restaurants</a:t>
          </a:r>
        </a:p>
        <a:p>
          <a:pPr algn="ctr"/>
          <a:endParaRPr lang="nl-NL" sz="1100"/>
        </a:p>
      </xdr:txBody>
    </xdr:sp>
    <xdr:clientData/>
  </xdr:twoCellAnchor>
  <xdr:twoCellAnchor>
    <xdr:from>
      <xdr:col>11</xdr:col>
      <xdr:colOff>695325</xdr:colOff>
      <xdr:row>11</xdr:row>
      <xdr:rowOff>171450</xdr:rowOff>
    </xdr:from>
    <xdr:to>
      <xdr:col>14</xdr:col>
      <xdr:colOff>123825</xdr:colOff>
      <xdr:row>12</xdr:row>
      <xdr:rowOff>4762</xdr:rowOff>
    </xdr:to>
    <xdr:cxnSp macro="">
      <xdr:nvCxnSpPr>
        <xdr:cNvPr id="18" name="Straight Arrow Connector 17">
          <a:extLst>
            <a:ext uri="{FF2B5EF4-FFF2-40B4-BE49-F238E27FC236}">
              <a16:creationId xmlns:a16="http://schemas.microsoft.com/office/drawing/2014/main" id="{00000000-0008-0000-0700-000012000000}"/>
            </a:ext>
          </a:extLst>
        </xdr:cNvPr>
        <xdr:cNvCxnSpPr>
          <a:cxnSpLocks/>
          <a:stCxn id="9" idx="3"/>
          <a:endCxn id="10" idx="1"/>
        </xdr:cNvCxnSpPr>
      </xdr:nvCxnSpPr>
      <xdr:spPr>
        <a:xfrm>
          <a:off x="8420100" y="2476500"/>
          <a:ext cx="2219325" cy="238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695325</xdr:colOff>
      <xdr:row>11</xdr:row>
      <xdr:rowOff>171450</xdr:rowOff>
    </xdr:from>
    <xdr:to>
      <xdr:col>16</xdr:col>
      <xdr:colOff>133350</xdr:colOff>
      <xdr:row>16</xdr:row>
      <xdr:rowOff>123825</xdr:rowOff>
    </xdr:to>
    <xdr:cxnSp macro="">
      <xdr:nvCxnSpPr>
        <xdr:cNvPr id="19" name="Straight Arrow Connector 18">
          <a:extLst>
            <a:ext uri="{FF2B5EF4-FFF2-40B4-BE49-F238E27FC236}">
              <a16:creationId xmlns:a16="http://schemas.microsoft.com/office/drawing/2014/main" id="{00000000-0008-0000-0700-000013000000}"/>
            </a:ext>
          </a:extLst>
        </xdr:cNvPr>
        <xdr:cNvCxnSpPr>
          <a:stCxn id="9" idx="3"/>
          <a:endCxn id="11" idx="1"/>
        </xdr:cNvCxnSpPr>
      </xdr:nvCxnSpPr>
      <xdr:spPr>
        <a:xfrm>
          <a:off x="8420100" y="2476500"/>
          <a:ext cx="3781425" cy="904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561975</xdr:colOff>
      <xdr:row>8</xdr:row>
      <xdr:rowOff>152400</xdr:rowOff>
    </xdr:from>
    <xdr:to>
      <xdr:col>16</xdr:col>
      <xdr:colOff>190500</xdr:colOff>
      <xdr:row>12</xdr:row>
      <xdr:rowOff>4762</xdr:rowOff>
    </xdr:to>
    <xdr:cxnSp macro="">
      <xdr:nvCxnSpPr>
        <xdr:cNvPr id="20" name="Straight Arrow Connector 19">
          <a:extLst>
            <a:ext uri="{FF2B5EF4-FFF2-40B4-BE49-F238E27FC236}">
              <a16:creationId xmlns:a16="http://schemas.microsoft.com/office/drawing/2014/main" id="{00000000-0008-0000-0700-000014000000}"/>
            </a:ext>
          </a:extLst>
        </xdr:cNvPr>
        <xdr:cNvCxnSpPr>
          <a:stCxn id="10" idx="3"/>
          <a:endCxn id="17" idx="1"/>
        </xdr:cNvCxnSpPr>
      </xdr:nvCxnSpPr>
      <xdr:spPr>
        <a:xfrm flipV="1">
          <a:off x="13115925" y="2266950"/>
          <a:ext cx="552450" cy="6143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781050</xdr:colOff>
      <xdr:row>8</xdr:row>
      <xdr:rowOff>123825</xdr:rowOff>
    </xdr:from>
    <xdr:to>
      <xdr:col>8</xdr:col>
      <xdr:colOff>714375</xdr:colOff>
      <xdr:row>11</xdr:row>
      <xdr:rowOff>142875</xdr:rowOff>
    </xdr:to>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5295900" y="1857375"/>
          <a:ext cx="84772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Professional transporters - truck</a:t>
          </a:r>
        </a:p>
      </xdr:txBody>
    </xdr:sp>
    <xdr:clientData/>
  </xdr:twoCellAnchor>
  <xdr:twoCellAnchor>
    <xdr:from>
      <xdr:col>3</xdr:col>
      <xdr:colOff>714375</xdr:colOff>
      <xdr:row>9</xdr:row>
      <xdr:rowOff>85725</xdr:rowOff>
    </xdr:from>
    <xdr:to>
      <xdr:col>5</xdr:col>
      <xdr:colOff>314325</xdr:colOff>
      <xdr:row>11</xdr:row>
      <xdr:rowOff>142875</xdr:rowOff>
    </xdr:to>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3638550" y="2390775"/>
          <a:ext cx="8477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Nosimon/</a:t>
          </a:r>
        </a:p>
        <a:p>
          <a:r>
            <a:rPr lang="en-US" sz="1000"/>
            <a:t>Rickshaw</a:t>
          </a:r>
        </a:p>
      </xdr:txBody>
    </xdr:sp>
    <xdr:clientData/>
  </xdr:twoCellAnchor>
  <xdr:twoCellAnchor>
    <xdr:from>
      <xdr:col>13</xdr:col>
      <xdr:colOff>314324</xdr:colOff>
      <xdr:row>10</xdr:row>
      <xdr:rowOff>161925</xdr:rowOff>
    </xdr:from>
    <xdr:to>
      <xdr:col>14</xdr:col>
      <xdr:colOff>114300</xdr:colOff>
      <xdr:row>11</xdr:row>
      <xdr:rowOff>161924</xdr:rowOff>
    </xdr:to>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9677399" y="2276475"/>
          <a:ext cx="952501" cy="190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van / rickshaw</a:t>
          </a:r>
        </a:p>
      </xdr:txBody>
    </xdr:sp>
    <xdr:clientData/>
  </xdr:twoCellAnchor>
  <xdr:twoCellAnchor>
    <xdr:from>
      <xdr:col>15</xdr:col>
      <xdr:colOff>59417</xdr:colOff>
      <xdr:row>14</xdr:row>
      <xdr:rowOff>132227</xdr:rowOff>
    </xdr:from>
    <xdr:to>
      <xdr:col>16</xdr:col>
      <xdr:colOff>87993</xdr:colOff>
      <xdr:row>15</xdr:row>
      <xdr:rowOff>152655</xdr:rowOff>
    </xdr:to>
    <xdr:sp macro="" textlink="">
      <xdr:nvSpPr>
        <xdr:cNvPr id="37" name="TextBox 36">
          <a:extLst>
            <a:ext uri="{FF2B5EF4-FFF2-40B4-BE49-F238E27FC236}">
              <a16:creationId xmlns:a16="http://schemas.microsoft.com/office/drawing/2014/main" id="{00000000-0008-0000-0700-000025000000}"/>
            </a:ext>
          </a:extLst>
        </xdr:cNvPr>
        <xdr:cNvSpPr txBox="1"/>
      </xdr:nvSpPr>
      <xdr:spPr>
        <a:xfrm rot="769615">
          <a:off x="12613367" y="3389777"/>
          <a:ext cx="952501" cy="210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van / rickshaw</a:t>
          </a:r>
        </a:p>
      </xdr:txBody>
    </xdr:sp>
    <xdr:clientData/>
  </xdr:twoCellAnchor>
  <xdr:twoCellAnchor>
    <xdr:from>
      <xdr:col>15</xdr:col>
      <xdr:colOff>411713</xdr:colOff>
      <xdr:row>7</xdr:row>
      <xdr:rowOff>150045</xdr:rowOff>
    </xdr:from>
    <xdr:to>
      <xdr:col>16</xdr:col>
      <xdr:colOff>168530</xdr:colOff>
      <xdr:row>8</xdr:row>
      <xdr:rowOff>171094</xdr:rowOff>
    </xdr:to>
    <xdr:sp macro="" textlink="">
      <xdr:nvSpPr>
        <xdr:cNvPr id="38" name="TextBox 37">
          <a:extLst>
            <a:ext uri="{FF2B5EF4-FFF2-40B4-BE49-F238E27FC236}">
              <a16:creationId xmlns:a16="http://schemas.microsoft.com/office/drawing/2014/main" id="{00000000-0008-0000-0700-000026000000}"/>
            </a:ext>
          </a:extLst>
        </xdr:cNvPr>
        <xdr:cNvSpPr txBox="1"/>
      </xdr:nvSpPr>
      <xdr:spPr>
        <a:xfrm rot="21104562">
          <a:off x="11555963" y="1693095"/>
          <a:ext cx="680742" cy="211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rickshaw</a:t>
          </a:r>
        </a:p>
      </xdr:txBody>
    </xdr:sp>
    <xdr:clientData/>
  </xdr:twoCellAnchor>
  <xdr:twoCellAnchor>
    <xdr:from>
      <xdr:col>0</xdr:col>
      <xdr:colOff>66675</xdr:colOff>
      <xdr:row>10</xdr:row>
      <xdr:rowOff>47625</xdr:rowOff>
    </xdr:from>
    <xdr:to>
      <xdr:col>0</xdr:col>
      <xdr:colOff>1390650</xdr:colOff>
      <xdr:row>11</xdr:row>
      <xdr:rowOff>123825</xdr:rowOff>
    </xdr:to>
    <xdr:sp macro="" textlink="">
      <xdr:nvSpPr>
        <xdr:cNvPr id="49" name="Rectangle: Rounded Corners 48">
          <a:extLst>
            <a:ext uri="{FF2B5EF4-FFF2-40B4-BE49-F238E27FC236}">
              <a16:creationId xmlns:a16="http://schemas.microsoft.com/office/drawing/2014/main" id="{00000000-0008-0000-0700-000031000000}"/>
            </a:ext>
          </a:extLst>
        </xdr:cNvPr>
        <xdr:cNvSpPr/>
      </xdr:nvSpPr>
      <xdr:spPr>
        <a:xfrm>
          <a:off x="66675" y="2000250"/>
          <a:ext cx="1323975"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xdr:txBody>
    </xdr:sp>
    <xdr:clientData/>
  </xdr:twoCellAnchor>
  <xdr:twoCellAnchor>
    <xdr:from>
      <xdr:col>0</xdr:col>
      <xdr:colOff>66675</xdr:colOff>
      <xdr:row>12</xdr:row>
      <xdr:rowOff>95250</xdr:rowOff>
    </xdr:from>
    <xdr:to>
      <xdr:col>0</xdr:col>
      <xdr:colOff>1381125</xdr:colOff>
      <xdr:row>13</xdr:row>
      <xdr:rowOff>171450</xdr:rowOff>
    </xdr:to>
    <xdr:sp macro="" textlink="">
      <xdr:nvSpPr>
        <xdr:cNvPr id="50" name="Rectangle: Rounded Corners 49">
          <a:extLst>
            <a:ext uri="{FF2B5EF4-FFF2-40B4-BE49-F238E27FC236}">
              <a16:creationId xmlns:a16="http://schemas.microsoft.com/office/drawing/2014/main" id="{00000000-0008-0000-0700-000032000000}"/>
            </a:ext>
          </a:extLst>
        </xdr:cNvPr>
        <xdr:cNvSpPr/>
      </xdr:nvSpPr>
      <xdr:spPr>
        <a:xfrm>
          <a:off x="66675" y="242887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14</xdr:row>
      <xdr:rowOff>152400</xdr:rowOff>
    </xdr:from>
    <xdr:to>
      <xdr:col>0</xdr:col>
      <xdr:colOff>1381125</xdr:colOff>
      <xdr:row>16</xdr:row>
      <xdr:rowOff>38100</xdr:rowOff>
    </xdr:to>
    <xdr:sp macro="" textlink="">
      <xdr:nvSpPr>
        <xdr:cNvPr id="51" name="Rectangle: Rounded Corners 50">
          <a:extLst>
            <a:ext uri="{FF2B5EF4-FFF2-40B4-BE49-F238E27FC236}">
              <a16:creationId xmlns:a16="http://schemas.microsoft.com/office/drawing/2014/main" id="{00000000-0008-0000-0700-000033000000}"/>
            </a:ext>
          </a:extLst>
        </xdr:cNvPr>
        <xdr:cNvSpPr/>
      </xdr:nvSpPr>
      <xdr:spPr>
        <a:xfrm>
          <a:off x="66675" y="286702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16</xdr:row>
      <xdr:rowOff>171450</xdr:rowOff>
    </xdr:from>
    <xdr:to>
      <xdr:col>0</xdr:col>
      <xdr:colOff>1381125</xdr:colOff>
      <xdr:row>18</xdr:row>
      <xdr:rowOff>57150</xdr:rowOff>
    </xdr:to>
    <xdr:sp macro="" textlink="">
      <xdr:nvSpPr>
        <xdr:cNvPr id="52" name="Rectangle: Rounded Corners 51">
          <a:extLst>
            <a:ext uri="{FF2B5EF4-FFF2-40B4-BE49-F238E27FC236}">
              <a16:creationId xmlns:a16="http://schemas.microsoft.com/office/drawing/2014/main" id="{00000000-0008-0000-0700-000034000000}"/>
            </a:ext>
          </a:extLst>
        </xdr:cNvPr>
        <xdr:cNvSpPr/>
      </xdr:nvSpPr>
      <xdr:spPr>
        <a:xfrm>
          <a:off x="66675" y="326707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19</xdr:row>
      <xdr:rowOff>28575</xdr:rowOff>
    </xdr:from>
    <xdr:to>
      <xdr:col>0</xdr:col>
      <xdr:colOff>1381125</xdr:colOff>
      <xdr:row>20</xdr:row>
      <xdr:rowOff>104775</xdr:rowOff>
    </xdr:to>
    <xdr:sp macro="" textlink="">
      <xdr:nvSpPr>
        <xdr:cNvPr id="53" name="Rectangle: Rounded Corners 52">
          <a:extLst>
            <a:ext uri="{FF2B5EF4-FFF2-40B4-BE49-F238E27FC236}">
              <a16:creationId xmlns:a16="http://schemas.microsoft.com/office/drawing/2014/main" id="{00000000-0008-0000-0700-000035000000}"/>
            </a:ext>
          </a:extLst>
        </xdr:cNvPr>
        <xdr:cNvSpPr/>
      </xdr:nvSpPr>
      <xdr:spPr>
        <a:xfrm>
          <a:off x="66675" y="3695700"/>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66675</xdr:colOff>
      <xdr:row>21</xdr:row>
      <xdr:rowOff>95250</xdr:rowOff>
    </xdr:from>
    <xdr:to>
      <xdr:col>0</xdr:col>
      <xdr:colOff>1381125</xdr:colOff>
      <xdr:row>22</xdr:row>
      <xdr:rowOff>171450</xdr:rowOff>
    </xdr:to>
    <xdr:sp macro="" textlink="">
      <xdr:nvSpPr>
        <xdr:cNvPr id="54" name="Rectangle: Rounded Corners 53">
          <a:extLst>
            <a:ext uri="{FF2B5EF4-FFF2-40B4-BE49-F238E27FC236}">
              <a16:creationId xmlns:a16="http://schemas.microsoft.com/office/drawing/2014/main" id="{00000000-0008-0000-0700-000036000000}"/>
            </a:ext>
          </a:extLst>
        </xdr:cNvPr>
        <xdr:cNvSpPr/>
      </xdr:nvSpPr>
      <xdr:spPr>
        <a:xfrm>
          <a:off x="66675" y="4143375"/>
          <a:ext cx="131445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a:t>[Actor]</a:t>
          </a:r>
        </a:p>
        <a:p>
          <a:pPr algn="ctr"/>
          <a:endParaRPr lang="nl-NL" sz="1100"/>
        </a:p>
      </xdr:txBody>
    </xdr:sp>
    <xdr:clientData/>
  </xdr:twoCellAnchor>
  <xdr:twoCellAnchor>
    <xdr:from>
      <xdr:col>0</xdr:col>
      <xdr:colOff>85725</xdr:colOff>
      <xdr:row>25</xdr:row>
      <xdr:rowOff>142875</xdr:rowOff>
    </xdr:from>
    <xdr:to>
      <xdr:col>0</xdr:col>
      <xdr:colOff>1247775</xdr:colOff>
      <xdr:row>25</xdr:row>
      <xdr:rowOff>142875</xdr:rowOff>
    </xdr:to>
    <xdr:cxnSp macro="">
      <xdr:nvCxnSpPr>
        <xdr:cNvPr id="55" name="Straight Arrow Connector 54">
          <a:extLst>
            <a:ext uri="{FF2B5EF4-FFF2-40B4-BE49-F238E27FC236}">
              <a16:creationId xmlns:a16="http://schemas.microsoft.com/office/drawing/2014/main" id="{00000000-0008-0000-0700-000037000000}"/>
            </a:ext>
          </a:extLst>
        </xdr:cNvPr>
        <xdr:cNvCxnSpPr/>
      </xdr:nvCxnSpPr>
      <xdr:spPr>
        <a:xfrm>
          <a:off x="85725" y="4953000"/>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27</xdr:row>
      <xdr:rowOff>0</xdr:rowOff>
    </xdr:from>
    <xdr:to>
      <xdr:col>0</xdr:col>
      <xdr:colOff>1257300</xdr:colOff>
      <xdr:row>27</xdr:row>
      <xdr:rowOff>0</xdr:rowOff>
    </xdr:to>
    <xdr:cxnSp macro="">
      <xdr:nvCxnSpPr>
        <xdr:cNvPr id="56" name="Straight Arrow Connector 55">
          <a:extLst>
            <a:ext uri="{FF2B5EF4-FFF2-40B4-BE49-F238E27FC236}">
              <a16:creationId xmlns:a16="http://schemas.microsoft.com/office/drawing/2014/main" id="{00000000-0008-0000-0700-000038000000}"/>
            </a:ext>
          </a:extLst>
        </xdr:cNvPr>
        <xdr:cNvCxnSpPr/>
      </xdr:nvCxnSpPr>
      <xdr:spPr>
        <a:xfrm>
          <a:off x="95250" y="5191125"/>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28</xdr:row>
      <xdr:rowOff>28575</xdr:rowOff>
    </xdr:from>
    <xdr:to>
      <xdr:col>0</xdr:col>
      <xdr:colOff>1257300</xdr:colOff>
      <xdr:row>28</xdr:row>
      <xdr:rowOff>28575</xdr:rowOff>
    </xdr:to>
    <xdr:cxnSp macro="">
      <xdr:nvCxnSpPr>
        <xdr:cNvPr id="57" name="Straight Arrow Connector 56">
          <a:extLst>
            <a:ext uri="{FF2B5EF4-FFF2-40B4-BE49-F238E27FC236}">
              <a16:creationId xmlns:a16="http://schemas.microsoft.com/office/drawing/2014/main" id="{00000000-0008-0000-0700-000039000000}"/>
            </a:ext>
          </a:extLst>
        </xdr:cNvPr>
        <xdr:cNvCxnSpPr/>
      </xdr:nvCxnSpPr>
      <xdr:spPr>
        <a:xfrm>
          <a:off x="95250" y="5410200"/>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29</xdr:row>
      <xdr:rowOff>28575</xdr:rowOff>
    </xdr:from>
    <xdr:to>
      <xdr:col>0</xdr:col>
      <xdr:colOff>1257300</xdr:colOff>
      <xdr:row>29</xdr:row>
      <xdr:rowOff>28575</xdr:rowOff>
    </xdr:to>
    <xdr:cxnSp macro="">
      <xdr:nvCxnSpPr>
        <xdr:cNvPr id="58" name="Straight Arrow Connector 57">
          <a:extLst>
            <a:ext uri="{FF2B5EF4-FFF2-40B4-BE49-F238E27FC236}">
              <a16:creationId xmlns:a16="http://schemas.microsoft.com/office/drawing/2014/main" id="{00000000-0008-0000-0700-00003A000000}"/>
            </a:ext>
          </a:extLst>
        </xdr:cNvPr>
        <xdr:cNvCxnSpPr/>
      </xdr:nvCxnSpPr>
      <xdr:spPr>
        <a:xfrm>
          <a:off x="95250" y="5600700"/>
          <a:ext cx="11620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xdr:colOff>
      <xdr:row>31</xdr:row>
      <xdr:rowOff>38100</xdr:rowOff>
    </xdr:from>
    <xdr:to>
      <xdr:col>0</xdr:col>
      <xdr:colOff>876300</xdr:colOff>
      <xdr:row>31</xdr:row>
      <xdr:rowOff>180975</xdr:rowOff>
    </xdr:to>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8575" y="65341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By foot</a:t>
          </a:r>
        </a:p>
      </xdr:txBody>
    </xdr:sp>
    <xdr:clientData/>
  </xdr:twoCellAnchor>
  <xdr:twoCellAnchor>
    <xdr:from>
      <xdr:col>0</xdr:col>
      <xdr:colOff>28575</xdr:colOff>
      <xdr:row>32</xdr:row>
      <xdr:rowOff>38100</xdr:rowOff>
    </xdr:from>
    <xdr:to>
      <xdr:col>0</xdr:col>
      <xdr:colOff>876300</xdr:colOff>
      <xdr:row>32</xdr:row>
      <xdr:rowOff>180975</xdr:rowOff>
    </xdr:to>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8575" y="67246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Car</a:t>
          </a:r>
        </a:p>
      </xdr:txBody>
    </xdr:sp>
    <xdr:clientData/>
  </xdr:twoCellAnchor>
  <xdr:twoCellAnchor>
    <xdr:from>
      <xdr:col>0</xdr:col>
      <xdr:colOff>28575</xdr:colOff>
      <xdr:row>33</xdr:row>
      <xdr:rowOff>38100</xdr:rowOff>
    </xdr:from>
    <xdr:to>
      <xdr:col>0</xdr:col>
      <xdr:colOff>876300</xdr:colOff>
      <xdr:row>33</xdr:row>
      <xdr:rowOff>180975</xdr:rowOff>
    </xdr:to>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8575" y="69151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Van</a:t>
          </a:r>
        </a:p>
      </xdr:txBody>
    </xdr:sp>
    <xdr:clientData/>
  </xdr:twoCellAnchor>
  <xdr:twoCellAnchor>
    <xdr:from>
      <xdr:col>0</xdr:col>
      <xdr:colOff>28575</xdr:colOff>
      <xdr:row>34</xdr:row>
      <xdr:rowOff>47625</xdr:rowOff>
    </xdr:from>
    <xdr:to>
      <xdr:col>0</xdr:col>
      <xdr:colOff>876300</xdr:colOff>
      <xdr:row>35</xdr:row>
      <xdr:rowOff>0</xdr:rowOff>
    </xdr:to>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8575" y="7115175"/>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Pick-up</a:t>
          </a:r>
        </a:p>
      </xdr:txBody>
    </xdr:sp>
    <xdr:clientData/>
  </xdr:twoCellAnchor>
  <xdr:twoCellAnchor>
    <xdr:from>
      <xdr:col>0</xdr:col>
      <xdr:colOff>28575</xdr:colOff>
      <xdr:row>35</xdr:row>
      <xdr:rowOff>47625</xdr:rowOff>
    </xdr:from>
    <xdr:to>
      <xdr:col>0</xdr:col>
      <xdr:colOff>876300</xdr:colOff>
      <xdr:row>36</xdr:row>
      <xdr:rowOff>0</xdr:rowOff>
    </xdr:to>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8575" y="7305675"/>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Small truck</a:t>
          </a:r>
        </a:p>
      </xdr:txBody>
    </xdr:sp>
    <xdr:clientData/>
  </xdr:twoCellAnchor>
  <xdr:twoCellAnchor>
    <xdr:from>
      <xdr:col>0</xdr:col>
      <xdr:colOff>28575</xdr:colOff>
      <xdr:row>36</xdr:row>
      <xdr:rowOff>47625</xdr:rowOff>
    </xdr:from>
    <xdr:to>
      <xdr:col>0</xdr:col>
      <xdr:colOff>876300</xdr:colOff>
      <xdr:row>37</xdr:row>
      <xdr:rowOff>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8575" y="7496175"/>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Large truck</a:t>
          </a:r>
        </a:p>
      </xdr:txBody>
    </xdr:sp>
    <xdr:clientData/>
  </xdr:twoCellAnchor>
  <xdr:twoCellAnchor>
    <xdr:from>
      <xdr:col>0</xdr:col>
      <xdr:colOff>38100</xdr:colOff>
      <xdr:row>37</xdr:row>
      <xdr:rowOff>38100</xdr:rowOff>
    </xdr:from>
    <xdr:to>
      <xdr:col>0</xdr:col>
      <xdr:colOff>885825</xdr:colOff>
      <xdr:row>37</xdr:row>
      <xdr:rowOff>180975</xdr:rowOff>
    </xdr:to>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38100" y="7677150"/>
          <a:ext cx="847725"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333374</xdr:colOff>
      <xdr:row>137</xdr:row>
      <xdr:rowOff>114299</xdr:rowOff>
    </xdr:from>
    <xdr:to>
      <xdr:col>14</xdr:col>
      <xdr:colOff>219071</xdr:colOff>
      <xdr:row>140</xdr:row>
      <xdr:rowOff>28574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8106" t="79733" r="-9976" b="3324"/>
        <a:stretch/>
      </xdr:blipFill>
      <xdr:spPr>
        <a:xfrm>
          <a:off x="10953749" y="27012899"/>
          <a:ext cx="1981197" cy="485775"/>
        </a:xfrm>
        <a:prstGeom prst="rect">
          <a:avLst/>
        </a:prstGeom>
      </xdr:spPr>
    </xdr:pic>
    <xdr:clientData/>
  </xdr:twoCellAnchor>
  <xdr:twoCellAnchor editAs="oneCell">
    <xdr:from>
      <xdr:col>10</xdr:col>
      <xdr:colOff>685800</xdr:colOff>
      <xdr:row>132</xdr:row>
      <xdr:rowOff>152400</xdr:rowOff>
    </xdr:from>
    <xdr:to>
      <xdr:col>12</xdr:col>
      <xdr:colOff>323597</xdr:colOff>
      <xdr:row>140</xdr:row>
      <xdr:rowOff>28321</xdr:rowOff>
    </xdr:to>
    <xdr:pic>
      <xdr:nvPicPr>
        <xdr:cNvPr id="3" name="Picture 2">
          <a:extLst>
            <a:ext uri="{FF2B5EF4-FFF2-40B4-BE49-F238E27FC236}">
              <a16:creationId xmlns:a16="http://schemas.microsoft.com/office/drawing/2014/main" id="{00000000-0008-0000-0800-000003000000}"/>
            </a:ext>
          </a:extLst>
        </xdr:cNvPr>
        <xdr:cNvPicPr>
          <a:picLocks noGrp="1"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9496425" y="26031825"/>
          <a:ext cx="1447547" cy="1447546"/>
        </a:xfrm>
        <a:prstGeom prst="ellipse">
          <a:avLst/>
        </a:prstGeom>
        <a:solidFill>
          <a:schemeClr val="accent3"/>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323848</xdr:colOff>
      <xdr:row>132</xdr:row>
      <xdr:rowOff>76200</xdr:rowOff>
    </xdr:from>
    <xdr:to>
      <xdr:col>14</xdr:col>
      <xdr:colOff>212596</xdr:colOff>
      <xdr:row>134</xdr:row>
      <xdr:rowOff>183164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47880" r="748" b="83389"/>
        <a:stretch/>
      </xdr:blipFill>
      <xdr:spPr>
        <a:xfrm>
          <a:off x="10944223" y="25955625"/>
          <a:ext cx="1984248" cy="487964"/>
        </a:xfrm>
        <a:prstGeom prst="rect">
          <a:avLst/>
        </a:prstGeom>
      </xdr:spPr>
    </xdr:pic>
    <xdr:clientData/>
  </xdr:twoCellAnchor>
  <xdr:twoCellAnchor editAs="oneCell">
    <xdr:from>
      <xdr:col>12</xdr:col>
      <xdr:colOff>323849</xdr:colOff>
      <xdr:row>135</xdr:row>
      <xdr:rowOff>9524</xdr:rowOff>
    </xdr:from>
    <xdr:to>
      <xdr:col>14</xdr:col>
      <xdr:colOff>212597</xdr:colOff>
      <xdr:row>137</xdr:row>
      <xdr:rowOff>126656</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49" t="78404" r="48876" b="2992"/>
        <a:stretch/>
      </xdr:blipFill>
      <xdr:spPr>
        <a:xfrm>
          <a:off x="10944224" y="26469974"/>
          <a:ext cx="1984248" cy="5457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76200</xdr:colOff>
          <xdr:row>57</xdr:row>
          <xdr:rowOff>0</xdr:rowOff>
        </xdr:from>
        <xdr:to>
          <xdr:col>5</xdr:col>
          <xdr:colOff>297180</xdr:colOff>
          <xdr:row>76</xdr:row>
          <xdr:rowOff>152400</xdr:rowOff>
        </xdr:to>
        <xdr:sp macro="" textlink="">
          <xdr:nvSpPr>
            <xdr:cNvPr id="123905" name="Object 1" hidden="1">
              <a:extLst>
                <a:ext uri="{63B3BB69-23CF-44E3-9099-C40C66FF867C}">
                  <a14:compatExt spid="_x0000_s123905"/>
                </a:ext>
                <a:ext uri="{FF2B5EF4-FFF2-40B4-BE49-F238E27FC236}">
                  <a16:creationId xmlns:a16="http://schemas.microsoft.com/office/drawing/2014/main" id="{00000000-0008-0000-0800-000001E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10</xdr:col>
      <xdr:colOff>638175</xdr:colOff>
      <xdr:row>18</xdr:row>
      <xdr:rowOff>542925</xdr:rowOff>
    </xdr:from>
    <xdr:to>
      <xdr:col>12</xdr:col>
      <xdr:colOff>382900</xdr:colOff>
      <xdr:row>22</xdr:row>
      <xdr:rowOff>23670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9448800" y="3438525"/>
          <a:ext cx="1554475" cy="1661970"/>
        </a:xfrm>
        <a:prstGeom prst="rect">
          <a:avLst/>
        </a:prstGeom>
      </xdr:spPr>
    </xdr:pic>
    <xdr:clientData/>
  </xdr:twoCellAnchor>
  <xdr:twoCellAnchor>
    <xdr:from>
      <xdr:col>10</xdr:col>
      <xdr:colOff>123825</xdr:colOff>
      <xdr:row>21</xdr:row>
      <xdr:rowOff>57150</xdr:rowOff>
    </xdr:from>
    <xdr:to>
      <xdr:col>10</xdr:col>
      <xdr:colOff>564681</xdr:colOff>
      <xdr:row>21</xdr:row>
      <xdr:rowOff>181844</xdr:rowOff>
    </xdr:to>
    <xdr:sp macro="" textlink="">
      <xdr:nvSpPr>
        <xdr:cNvPr id="8" name="Arrow: Right 7">
          <a:extLst>
            <a:ext uri="{FF2B5EF4-FFF2-40B4-BE49-F238E27FC236}">
              <a16:creationId xmlns:a16="http://schemas.microsoft.com/office/drawing/2014/main" id="{00000000-0008-0000-0800-000008000000}"/>
            </a:ext>
          </a:extLst>
        </xdr:cNvPr>
        <xdr:cNvSpPr/>
      </xdr:nvSpPr>
      <xdr:spPr>
        <a:xfrm rot="10800000">
          <a:off x="8934450" y="4705350"/>
          <a:ext cx="440856" cy="1246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12</xdr:col>
      <xdr:colOff>1028700</xdr:colOff>
      <xdr:row>23</xdr:row>
      <xdr:rowOff>523877</xdr:rowOff>
    </xdr:from>
    <xdr:to>
      <xdr:col>13</xdr:col>
      <xdr:colOff>514703</xdr:colOff>
      <xdr:row>28</xdr:row>
      <xdr:rowOff>47625</xdr:rowOff>
    </xdr:to>
    <xdr:cxnSp macro="">
      <xdr:nvCxnSpPr>
        <xdr:cNvPr id="9" name="Connector: Elbow 8">
          <a:extLst>
            <a:ext uri="{FF2B5EF4-FFF2-40B4-BE49-F238E27FC236}">
              <a16:creationId xmlns:a16="http://schemas.microsoft.com/office/drawing/2014/main" id="{00000000-0008-0000-0800-000009000000}"/>
            </a:ext>
          </a:extLst>
        </xdr:cNvPr>
        <xdr:cNvCxnSpPr>
          <a:cxnSpLocks/>
        </xdr:cNvCxnSpPr>
      </xdr:nvCxnSpPr>
      <xdr:spPr>
        <a:xfrm rot="5400000">
          <a:off x="11392077" y="6048200"/>
          <a:ext cx="1114423" cy="600428"/>
        </a:xfrm>
        <a:prstGeom prst="bentConnector3">
          <a:avLst>
            <a:gd name="adj1" fmla="val 50000"/>
          </a:avLst>
        </a:prstGeom>
        <a:ln>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533403</xdr:colOff>
      <xdr:row>23</xdr:row>
      <xdr:rowOff>514351</xdr:rowOff>
    </xdr:from>
    <xdr:to>
      <xdr:col>12</xdr:col>
      <xdr:colOff>1028701</xdr:colOff>
      <xdr:row>28</xdr:row>
      <xdr:rowOff>57152</xdr:rowOff>
    </xdr:to>
    <xdr:cxnSp macro="">
      <xdr:nvCxnSpPr>
        <xdr:cNvPr id="10" name="Connector: Elbow 9">
          <a:extLst>
            <a:ext uri="{FF2B5EF4-FFF2-40B4-BE49-F238E27FC236}">
              <a16:creationId xmlns:a16="http://schemas.microsoft.com/office/drawing/2014/main" id="{00000000-0008-0000-0800-00000A000000}"/>
            </a:ext>
          </a:extLst>
        </xdr:cNvPr>
        <xdr:cNvCxnSpPr>
          <a:cxnSpLocks/>
        </xdr:cNvCxnSpPr>
      </xdr:nvCxnSpPr>
      <xdr:spPr>
        <a:xfrm rot="16200000" flipH="1">
          <a:off x="10834689" y="6100765"/>
          <a:ext cx="1133476" cy="495298"/>
        </a:xfrm>
        <a:prstGeom prst="bentConnector3">
          <a:avLst>
            <a:gd name="adj1" fmla="val 50000"/>
          </a:avLst>
        </a:prstGeom>
        <a:ln>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1028700</xdr:colOff>
      <xdr:row>28</xdr:row>
      <xdr:rowOff>19054</xdr:rowOff>
    </xdr:from>
    <xdr:to>
      <xdr:col>12</xdr:col>
      <xdr:colOff>1028703</xdr:colOff>
      <xdr:row>32</xdr:row>
      <xdr:rowOff>9526</xdr:rowOff>
    </xdr:to>
    <xdr:cxnSp macro="">
      <xdr:nvCxnSpPr>
        <xdr:cNvPr id="11" name="Connector: Elbow 10">
          <a:extLst>
            <a:ext uri="{FF2B5EF4-FFF2-40B4-BE49-F238E27FC236}">
              <a16:creationId xmlns:a16="http://schemas.microsoft.com/office/drawing/2014/main" id="{00000000-0008-0000-0800-00000B000000}"/>
            </a:ext>
          </a:extLst>
        </xdr:cNvPr>
        <xdr:cNvCxnSpPr/>
      </xdr:nvCxnSpPr>
      <xdr:spPr>
        <a:xfrm rot="5400000">
          <a:off x="11258553" y="7267576"/>
          <a:ext cx="781047" cy="3"/>
        </a:xfrm>
        <a:prstGeom prst="bentConnector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27</xdr:row>
      <xdr:rowOff>323850</xdr:rowOff>
    </xdr:from>
    <xdr:to>
      <xdr:col>12</xdr:col>
      <xdr:colOff>1038225</xdr:colOff>
      <xdr:row>27</xdr:row>
      <xdr:rowOff>323850</xdr:rowOff>
    </xdr:to>
    <xdr:cxnSp macro="">
      <xdr:nvCxnSpPr>
        <xdr:cNvPr id="12" name="Straight Connector 11">
          <a:extLst>
            <a:ext uri="{FF2B5EF4-FFF2-40B4-BE49-F238E27FC236}">
              <a16:creationId xmlns:a16="http://schemas.microsoft.com/office/drawing/2014/main" id="{00000000-0008-0000-0800-00000C000000}"/>
            </a:ext>
          </a:extLst>
        </xdr:cNvPr>
        <xdr:cNvCxnSpPr/>
      </xdr:nvCxnSpPr>
      <xdr:spPr>
        <a:xfrm>
          <a:off x="10620375" y="6772275"/>
          <a:ext cx="10382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657225</xdr:colOff>
      <xdr:row>29</xdr:row>
      <xdr:rowOff>19050</xdr:rowOff>
    </xdr:from>
    <xdr:to>
      <xdr:col>10</xdr:col>
      <xdr:colOff>762000</xdr:colOff>
      <xdr:row>30</xdr:row>
      <xdr:rowOff>85726</xdr:rowOff>
    </xdr:to>
    <xdr:cxnSp macro="">
      <xdr:nvCxnSpPr>
        <xdr:cNvPr id="13" name="Straight Arrow Connector 12">
          <a:extLst>
            <a:ext uri="{FF2B5EF4-FFF2-40B4-BE49-F238E27FC236}">
              <a16:creationId xmlns:a16="http://schemas.microsoft.com/office/drawing/2014/main" id="{00000000-0008-0000-0800-00000D000000}"/>
            </a:ext>
          </a:extLst>
        </xdr:cNvPr>
        <xdr:cNvCxnSpPr/>
      </xdr:nvCxnSpPr>
      <xdr:spPr>
        <a:xfrm flipV="1">
          <a:off x="8315325" y="7096125"/>
          <a:ext cx="1257300" cy="2571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1076325</xdr:colOff>
      <xdr:row>21</xdr:row>
      <xdr:rowOff>238125</xdr:rowOff>
    </xdr:from>
    <xdr:to>
      <xdr:col>11</xdr:col>
      <xdr:colOff>466725</xdr:colOff>
      <xdr:row>27</xdr:row>
      <xdr:rowOff>0</xdr:rowOff>
    </xdr:to>
    <xdr:cxnSp macro="">
      <xdr:nvCxnSpPr>
        <xdr:cNvPr id="14" name="Straight Arrow Connector 13">
          <a:extLst>
            <a:ext uri="{FF2B5EF4-FFF2-40B4-BE49-F238E27FC236}">
              <a16:creationId xmlns:a16="http://schemas.microsoft.com/office/drawing/2014/main" id="{00000000-0008-0000-0800-00000E000000}"/>
            </a:ext>
          </a:extLst>
        </xdr:cNvPr>
        <xdr:cNvCxnSpPr/>
      </xdr:nvCxnSpPr>
      <xdr:spPr>
        <a:xfrm>
          <a:off x="8734425" y="4886325"/>
          <a:ext cx="1314450" cy="15621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933450</xdr:colOff>
      <xdr:row>23</xdr:row>
      <xdr:rowOff>361950</xdr:rowOff>
    </xdr:from>
    <xdr:to>
      <xdr:col>10</xdr:col>
      <xdr:colOff>762000</xdr:colOff>
      <xdr:row>27</xdr:row>
      <xdr:rowOff>0</xdr:rowOff>
    </xdr:to>
    <xdr:cxnSp macro="">
      <xdr:nvCxnSpPr>
        <xdr:cNvPr id="15" name="Straight Arrow Connector 14">
          <a:extLst>
            <a:ext uri="{FF2B5EF4-FFF2-40B4-BE49-F238E27FC236}">
              <a16:creationId xmlns:a16="http://schemas.microsoft.com/office/drawing/2014/main" id="{00000000-0008-0000-0800-00000F000000}"/>
            </a:ext>
          </a:extLst>
        </xdr:cNvPr>
        <xdr:cNvCxnSpPr/>
      </xdr:nvCxnSpPr>
      <xdr:spPr>
        <a:xfrm>
          <a:off x="8591550" y="5629275"/>
          <a:ext cx="981075" cy="8191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952500</xdr:colOff>
      <xdr:row>26</xdr:row>
      <xdr:rowOff>47625</xdr:rowOff>
    </xdr:from>
    <xdr:to>
      <xdr:col>10</xdr:col>
      <xdr:colOff>762000</xdr:colOff>
      <xdr:row>27</xdr:row>
      <xdr:rowOff>219075</xdr:rowOff>
    </xdr:to>
    <xdr:cxnSp macro="">
      <xdr:nvCxnSpPr>
        <xdr:cNvPr id="16" name="Straight Arrow Connector 15">
          <a:extLst>
            <a:ext uri="{FF2B5EF4-FFF2-40B4-BE49-F238E27FC236}">
              <a16:creationId xmlns:a16="http://schemas.microsoft.com/office/drawing/2014/main" id="{00000000-0008-0000-0800-000010000000}"/>
            </a:ext>
          </a:extLst>
        </xdr:cNvPr>
        <xdr:cNvCxnSpPr/>
      </xdr:nvCxnSpPr>
      <xdr:spPr>
        <a:xfrm>
          <a:off x="8610600" y="6305550"/>
          <a:ext cx="962025" cy="3619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66675</xdr:colOff>
      <xdr:row>116</xdr:row>
      <xdr:rowOff>180975</xdr:rowOff>
    </xdr:from>
    <xdr:to>
      <xdr:col>2</xdr:col>
      <xdr:colOff>257175</xdr:colOff>
      <xdr:row>118</xdr:row>
      <xdr:rowOff>133350</xdr:rowOff>
    </xdr:to>
    <xdr:pic>
      <xdr:nvPicPr>
        <xdr:cNvPr id="17" name="Picture 16">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4825" y="21764625"/>
          <a:ext cx="12287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120</xdr:row>
      <xdr:rowOff>9525</xdr:rowOff>
    </xdr:from>
    <xdr:to>
      <xdr:col>2</xdr:col>
      <xdr:colOff>304800</xdr:colOff>
      <xdr:row>122</xdr:row>
      <xdr:rowOff>133350</xdr:rowOff>
    </xdr:to>
    <xdr:pic>
      <xdr:nvPicPr>
        <xdr:cNvPr id="18" name="Picture 17">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22355175"/>
          <a:ext cx="12858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ites.google.com/iastate.edu/phlfwreduction/hom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sites.google.com/iastate.edu/phlfwreduction/hom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sites.google.com/iastate.edu/phlfwreduction/hom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sites.google.com/iastate.edu/phlfwreduction/hom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sites.google.com/iastate.edu/phlfwreduction/home"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fao.org/fileadmin/user_upload/energy/investa/presentations/PPT_Kibaara.pdf" TargetMode="External"/><Relationship Id="rId13" Type="http://schemas.openxmlformats.org/officeDocument/2006/relationships/hyperlink" Target="https://www.unep.org/resources/report/unep-food-waste-index-report-2021" TargetMode="External"/><Relationship Id="rId3" Type="http://schemas.openxmlformats.org/officeDocument/2006/relationships/hyperlink" Target="https://files.wri.org/d8/s3fs-public/FLW_Protocol_Guidance_on_FLW_Quantification_Methods.pdf" TargetMode="External"/><Relationship Id="rId7" Type="http://schemas.openxmlformats.org/officeDocument/2006/relationships/hyperlink" Target="https://wocatpedia.net/images/2/2b/GIZ2015-en-RLAT-user-guide_webAnsicht.pdf" TargetMode="External"/><Relationship Id="rId12" Type="http://schemas.openxmlformats.org/officeDocument/2006/relationships/hyperlink" Target="https://www.fao.org/3/CA2640EN/ca2640en.pdf" TargetMode="External"/><Relationship Id="rId17" Type="http://schemas.openxmlformats.org/officeDocument/2006/relationships/drawing" Target="../drawings/drawing14.xml"/><Relationship Id="rId2" Type="http://schemas.openxmlformats.org/officeDocument/2006/relationships/hyperlink" Target="Kok,%20M.G.,%20Castelein,%20R.B.,%20Broeze%20J.%20and%20Snels,%20J.C.M.A%20(2021).%20The%20EFFICIENT%20protocol:%20A%20pragmatic%20and%20integrated%20methodology%20for%20food%20loss%20and%20waste%20quantification,%20analysis%20of%20causes%20and%20intervention%20design." TargetMode="External"/><Relationship Id="rId16" Type="http://schemas.openxmlformats.org/officeDocument/2006/relationships/printerSettings" Target="../printerSettings/printerSettings14.bin"/><Relationship Id="rId1" Type="http://schemas.openxmlformats.org/officeDocument/2006/relationships/hyperlink" Target="https://sites.google.com/iastate.edu/phlfwreduction/home" TargetMode="External"/><Relationship Id="rId6" Type="http://schemas.openxmlformats.org/officeDocument/2006/relationships/hyperlink" Target="https://www.fao.org/fileadmin/user_upload/save-food/PDF/Guidance-content.pdf" TargetMode="External"/><Relationship Id="rId11" Type="http://schemas.openxmlformats.org/officeDocument/2006/relationships/hyperlink" Target="http://www.eu-fusions.org/phocadownload/Publications/Food%20waste%20quantification%20manual%20to%20monitor%20food%20waste%20amounts%20and%20progression.pdf" TargetMode="External"/><Relationship Id="rId5" Type="http://schemas.openxmlformats.org/officeDocument/2006/relationships/hyperlink" Target="https://ec.europa.eu/food/system/files/2018-04/fw_lib_fwp-guide_food-waste-measurement_wrap-2018.pdf" TargetMode="External"/><Relationship Id="rId15" Type="http://schemas.openxmlformats.org/officeDocument/2006/relationships/hyperlink" Target="http://ebrary.ifpri.org/utils/getfile/collection/p15738coll2/id/131530/filename/131741.pdf" TargetMode="External"/><Relationship Id="rId10" Type="http://schemas.openxmlformats.org/officeDocument/2006/relationships/hyperlink" Target="https://www.fao.org/3/ca6396en/ca6396en.pdf" TargetMode="External"/><Relationship Id="rId4" Type="http://schemas.openxmlformats.org/officeDocument/2006/relationships/hyperlink" Target="http://www3.cec.org/islandora/en/item/11814-why-and-how-measure-food-loss-and-waste-practical-guide-en.pdf" TargetMode="External"/><Relationship Id="rId9" Type="http://schemas.openxmlformats.org/officeDocument/2006/relationships/hyperlink" Target="https://www.aphlis.net/downloads/APHLIS%20Loss%20Assessment%20Manual.pdf" TargetMode="External"/><Relationship Id="rId14" Type="http://schemas.openxmlformats.org/officeDocument/2006/relationships/hyperlink" Target="https://flwprotocol.org/wp-content/uploads/2017/05/FLW_Standard_final_2016.pdf"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tandfonline.com/doi/abs/10.1080/08998280.2001.11927753" TargetMode="External"/><Relationship Id="rId2" Type="http://schemas.openxmlformats.org/officeDocument/2006/relationships/hyperlink" Target="https://the-efficient-protocol.azurewebsites.net/" TargetMode="External"/><Relationship Id="rId1" Type="http://schemas.openxmlformats.org/officeDocument/2006/relationships/hyperlink" Target="https://sites.google.com/iastate.edu/phlfwreduction/home"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drawing" Target="../drawings/drawing16.xm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printerSettings" Target="../printerSettings/printerSettings16.bin"/><Relationship Id="rId1" Type="http://schemas.openxmlformats.org/officeDocument/2006/relationships/hyperlink" Target="https://sites.google.com/iastate.edu/phlfwreduction/home" TargetMode="External"/><Relationship Id="rId6" Type="http://schemas.openxmlformats.org/officeDocument/2006/relationships/image" Target="../media/image11.emf"/><Relationship Id="rId11" Type="http://schemas.openxmlformats.org/officeDocument/2006/relationships/control" Target="../activeX/activeX6.xml"/><Relationship Id="rId5" Type="http://schemas.openxmlformats.org/officeDocument/2006/relationships/control" Target="../activeX/activeX1.xml"/><Relationship Id="rId10" Type="http://schemas.openxmlformats.org/officeDocument/2006/relationships/control" Target="../activeX/activeX5.xml"/><Relationship Id="rId4" Type="http://schemas.openxmlformats.org/officeDocument/2006/relationships/vmlDrawing" Target="../drawings/vmlDrawing5.vml"/><Relationship Id="rId9" Type="http://schemas.openxmlformats.org/officeDocument/2006/relationships/control" Target="../activeX/activeX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ites.google.com/iastate.edu/phlfwreduction/home"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s://sites.google.com/iastate.edu/phlfwreduction/hom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sites.google.com/iastate.edu/phlfwreduction/home"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drawing" Target="../drawings/drawing2.xml"/><Relationship Id="rId7" Type="http://schemas.openxmlformats.org/officeDocument/2006/relationships/package" Target="../embeddings/Microsoft_Visio_Drawing1.vsdx"/><Relationship Id="rId2" Type="http://schemas.openxmlformats.org/officeDocument/2006/relationships/printerSettings" Target="../printerSettings/printerSettings2.bin"/><Relationship Id="rId1" Type="http://schemas.openxmlformats.org/officeDocument/2006/relationships/hyperlink" Target="https://sites.google.com/iastate.edu/phlfwreduction/home" TargetMode="External"/><Relationship Id="rId6" Type="http://schemas.openxmlformats.org/officeDocument/2006/relationships/image" Target="../media/image5.emf"/><Relationship Id="rId5" Type="http://schemas.openxmlformats.org/officeDocument/2006/relationships/package" Target="../embeddings/Microsoft_Visio_Drawing.vsdx"/><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https://sites.google.com/iastate.edu/phlfwreduction/home"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google.nl/" TargetMode="External"/><Relationship Id="rId1" Type="http://schemas.openxmlformats.org/officeDocument/2006/relationships/hyperlink" Target="https://sites.google.com/iastate.edu/phlfwreduction/home"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https://sites.google.com/iastate.edu/phlfwreduction/home"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https://sites.google.com/iastate.edu/phlfwreduction/home"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sites.google.com/iastate.edu/phlfwreduction/home" TargetMode="External"/><Relationship Id="rId2" Type="http://schemas.openxmlformats.org/officeDocument/2006/relationships/hyperlink" Target="https://doi.org/10.4315/JFP-21-146" TargetMode="External"/><Relationship Id="rId1" Type="http://schemas.openxmlformats.org/officeDocument/2006/relationships/hyperlink" Target="https://edepot.wur.nl/554051" TargetMode="External"/><Relationship Id="rId5" Type="http://schemas.openxmlformats.org/officeDocument/2006/relationships/drawing" Target="../drawings/drawing24.xml"/><Relationship Id="rId4"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s://sites.google.com/iastate.edu/phlfwreduction/home"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51"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2.xml"/><Relationship Id="rId13" Type="http://schemas.openxmlformats.org/officeDocument/2006/relationships/ctrlProp" Target="../ctrlProps/ctrlProp57.xml"/><Relationship Id="rId18" Type="http://schemas.openxmlformats.org/officeDocument/2006/relationships/ctrlProp" Target="../ctrlProps/ctrlProp62.xml"/><Relationship Id="rId3" Type="http://schemas.openxmlformats.org/officeDocument/2006/relationships/drawing" Target="../drawings/drawing4.xml"/><Relationship Id="rId21" Type="http://schemas.openxmlformats.org/officeDocument/2006/relationships/ctrlProp" Target="../ctrlProps/ctrlProp65.xml"/><Relationship Id="rId7" Type="http://schemas.openxmlformats.org/officeDocument/2006/relationships/ctrlProp" Target="../ctrlProps/ctrlProp51.xml"/><Relationship Id="rId12" Type="http://schemas.openxmlformats.org/officeDocument/2006/relationships/ctrlProp" Target="../ctrlProps/ctrlProp56.xml"/><Relationship Id="rId17" Type="http://schemas.openxmlformats.org/officeDocument/2006/relationships/ctrlProp" Target="../ctrlProps/ctrlProp61.xml"/><Relationship Id="rId2" Type="http://schemas.openxmlformats.org/officeDocument/2006/relationships/printerSettings" Target="../printerSettings/printerSettings4.bin"/><Relationship Id="rId16" Type="http://schemas.openxmlformats.org/officeDocument/2006/relationships/ctrlProp" Target="../ctrlProps/ctrlProp60.xml"/><Relationship Id="rId20" Type="http://schemas.openxmlformats.org/officeDocument/2006/relationships/ctrlProp" Target="../ctrlProps/ctrlProp64.xml"/><Relationship Id="rId1" Type="http://schemas.openxmlformats.org/officeDocument/2006/relationships/hyperlink" Target="https://sites.google.com/iastate.edu/phlfwreduction/home" TargetMode="External"/><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10" Type="http://schemas.openxmlformats.org/officeDocument/2006/relationships/ctrlProp" Target="../ctrlProps/ctrlProp54.xml"/><Relationship Id="rId19" Type="http://schemas.openxmlformats.org/officeDocument/2006/relationships/ctrlProp" Target="../ctrlProps/ctrlProp63.xml"/><Relationship Id="rId4" Type="http://schemas.openxmlformats.org/officeDocument/2006/relationships/vmlDrawing" Target="../drawings/vmlDrawing3.v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sites.google.com/iastate.edu/phlfwreduction/home"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sites.google.com/iastate.edu/phlfwreduction/hom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sites.google.com/iastate.edu/phlfwreduction/hom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sites.google.com/iastate.edu/phlfwreduction/home" TargetMode="External"/></Relationships>
</file>

<file path=xl/worksheets/_rels/sheet9.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hyperlink" Target="https://www.calculator.net/sample-size-calculator.html" TargetMode="External"/><Relationship Id="rId7" Type="http://schemas.openxmlformats.org/officeDocument/2006/relationships/package" Target="../embeddings/Microsoft_Visio_Drawing2.vsdx"/><Relationship Id="rId2" Type="http://schemas.openxmlformats.org/officeDocument/2006/relationships/hyperlink" Target="https://en.wikipedia.org/wiki/Delphi_method" TargetMode="External"/><Relationship Id="rId1" Type="http://schemas.openxmlformats.org/officeDocument/2006/relationships/hyperlink" Target="https://sites.google.com/iastate.edu/phlfwreduction/home" TargetMode="External"/><Relationship Id="rId6" Type="http://schemas.openxmlformats.org/officeDocument/2006/relationships/vmlDrawing" Target="../drawings/vmlDrawing4.v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4262-0445-4A81-8FDA-0B391FFFC6E2}">
  <sheetPr codeName="Sheet11">
    <tabColor theme="7" tint="0.39997558519241921"/>
  </sheetPr>
  <dimension ref="A1:AQ651"/>
  <sheetViews>
    <sheetView topLeftCell="A15" zoomScaleNormal="100" workbookViewId="0">
      <selection activeCell="I2" sqref="I2"/>
    </sheetView>
  </sheetViews>
  <sheetFormatPr defaultRowHeight="14.4" x14ac:dyDescent="0.3"/>
  <cols>
    <col min="1" max="1" width="14.88671875" style="44" customWidth="1"/>
    <col min="2" max="2" width="2.6640625" style="9" customWidth="1"/>
    <col min="3" max="3" width="33.44140625" style="9" customWidth="1"/>
    <col min="4" max="4" width="101.44140625" style="9" customWidth="1"/>
    <col min="5" max="5" width="2.44140625" style="32" customWidth="1"/>
    <col min="6" max="43" width="9.109375" style="32"/>
  </cols>
  <sheetData>
    <row r="1" spans="1:43" ht="31.2" x14ac:dyDescent="0.3">
      <c r="A1" s="732" t="s">
        <v>38</v>
      </c>
      <c r="B1" s="732"/>
      <c r="C1" s="732"/>
      <c r="D1" s="2"/>
      <c r="E1" s="10"/>
    </row>
    <row r="2" spans="1:43" x14ac:dyDescent="0.3">
      <c r="A2" s="38"/>
      <c r="B2" s="2"/>
      <c r="C2" s="2"/>
      <c r="D2" s="2"/>
      <c r="E2" s="10"/>
    </row>
    <row r="3" spans="1:43" ht="49.5" customHeight="1" x14ac:dyDescent="0.3">
      <c r="A3" s="39" t="s">
        <v>36</v>
      </c>
      <c r="B3" s="734" t="s">
        <v>1363</v>
      </c>
      <c r="C3" s="734"/>
      <c r="D3" s="734"/>
      <c r="E3" s="146"/>
      <c r="F3" s="33"/>
      <c r="G3" s="33"/>
      <c r="H3" s="33"/>
    </row>
    <row r="4" spans="1:43" x14ac:dyDescent="0.3">
      <c r="A4" s="40"/>
      <c r="B4" s="14"/>
      <c r="C4" s="14"/>
      <c r="D4" s="2"/>
      <c r="E4" s="10"/>
    </row>
    <row r="5" spans="1:43" x14ac:dyDescent="0.3">
      <c r="A5" s="41" t="s">
        <v>39</v>
      </c>
      <c r="B5" s="737" t="s">
        <v>1362</v>
      </c>
      <c r="C5" s="737"/>
      <c r="D5" s="10"/>
      <c r="E5" s="10"/>
      <c r="AQ5"/>
    </row>
    <row r="6" spans="1:43" x14ac:dyDescent="0.3">
      <c r="A6" s="42"/>
      <c r="B6" s="738" t="s">
        <v>43</v>
      </c>
      <c r="C6" s="739"/>
      <c r="D6" s="10"/>
      <c r="E6" s="10"/>
      <c r="AQ6"/>
    </row>
    <row r="7" spans="1:43" x14ac:dyDescent="0.3">
      <c r="A7" s="40"/>
      <c r="B7" s="27">
        <v>1</v>
      </c>
      <c r="C7" s="46" t="s">
        <v>45</v>
      </c>
      <c r="D7" s="10"/>
      <c r="E7" s="10"/>
    </row>
    <row r="8" spans="1:43" x14ac:dyDescent="0.3">
      <c r="A8" s="40"/>
      <c r="B8" s="49">
        <v>2</v>
      </c>
      <c r="C8" s="50" t="s">
        <v>195</v>
      </c>
      <c r="D8" s="10"/>
      <c r="E8" s="10"/>
    </row>
    <row r="9" spans="1:43" x14ac:dyDescent="0.3">
      <c r="A9" s="40"/>
      <c r="B9" s="27">
        <v>3</v>
      </c>
      <c r="C9" s="47" t="s">
        <v>40</v>
      </c>
      <c r="D9" s="10"/>
      <c r="E9" s="10"/>
    </row>
    <row r="10" spans="1:43" x14ac:dyDescent="0.3">
      <c r="A10" s="40"/>
      <c r="B10" s="28">
        <v>4</v>
      </c>
      <c r="C10" s="423" t="s">
        <v>250</v>
      </c>
      <c r="D10" s="10"/>
      <c r="E10" s="10"/>
    </row>
    <row r="11" spans="1:43" x14ac:dyDescent="0.3">
      <c r="A11" s="40"/>
      <c r="B11" s="27">
        <v>5</v>
      </c>
      <c r="C11" s="48" t="s">
        <v>41</v>
      </c>
      <c r="D11" s="10"/>
      <c r="E11" s="10"/>
    </row>
    <row r="12" spans="1:43" x14ac:dyDescent="0.3">
      <c r="A12" s="40"/>
      <c r="B12" s="27">
        <v>6</v>
      </c>
      <c r="C12" s="47" t="s">
        <v>42</v>
      </c>
      <c r="D12" s="10"/>
      <c r="E12" s="10"/>
    </row>
    <row r="13" spans="1:43" x14ac:dyDescent="0.3">
      <c r="A13" s="40"/>
      <c r="B13" s="14"/>
      <c r="C13" s="363"/>
      <c r="D13" s="10"/>
      <c r="E13" s="10"/>
    </row>
    <row r="14" spans="1:43" x14ac:dyDescent="0.3">
      <c r="A14" s="40"/>
      <c r="B14" s="14"/>
      <c r="C14" s="14"/>
      <c r="D14" s="2"/>
      <c r="E14" s="10"/>
    </row>
    <row r="15" spans="1:43" ht="95.25" customHeight="1" x14ac:dyDescent="0.3">
      <c r="A15" s="39" t="s">
        <v>37</v>
      </c>
      <c r="B15" s="735" t="s">
        <v>1220</v>
      </c>
      <c r="C15" s="735"/>
      <c r="D15" s="735"/>
      <c r="E15" s="10"/>
    </row>
    <row r="16" spans="1:43" x14ac:dyDescent="0.3">
      <c r="A16" s="39"/>
      <c r="B16" s="14"/>
      <c r="C16" s="14"/>
      <c r="D16" s="2"/>
      <c r="E16" s="10"/>
    </row>
    <row r="17" spans="1:5" ht="33.75" customHeight="1" x14ac:dyDescent="0.3">
      <c r="A17" s="38"/>
      <c r="B17" s="36">
        <v>1</v>
      </c>
      <c r="C17" s="736" t="s">
        <v>1221</v>
      </c>
      <c r="D17" s="736"/>
      <c r="E17" s="10"/>
    </row>
    <row r="18" spans="1:5" x14ac:dyDescent="0.3">
      <c r="A18" s="38"/>
      <c r="B18" s="36"/>
      <c r="C18" s="2"/>
      <c r="D18" s="2"/>
      <c r="E18" s="10"/>
    </row>
    <row r="19" spans="1:5" ht="33.75" customHeight="1" x14ac:dyDescent="0.3">
      <c r="A19" s="38"/>
      <c r="B19" s="36">
        <v>2</v>
      </c>
      <c r="C19" s="734" t="s">
        <v>1222</v>
      </c>
      <c r="D19" s="734"/>
      <c r="E19" s="10"/>
    </row>
    <row r="20" spans="1:5" x14ac:dyDescent="0.3">
      <c r="A20" s="38"/>
      <c r="B20" s="36"/>
      <c r="C20" s="2"/>
      <c r="D20" s="2"/>
      <c r="E20" s="10"/>
    </row>
    <row r="21" spans="1:5" ht="15.75" customHeight="1" x14ac:dyDescent="0.3">
      <c r="A21" s="38"/>
      <c r="B21" s="37">
        <v>3</v>
      </c>
      <c r="C21" s="735" t="s">
        <v>1223</v>
      </c>
      <c r="D21" s="735"/>
      <c r="E21" s="147"/>
    </row>
    <row r="22" spans="1:5" ht="15.75" customHeight="1" x14ac:dyDescent="0.3">
      <c r="A22" s="38"/>
      <c r="B22" s="37"/>
      <c r="C22" s="208"/>
      <c r="D22" s="208"/>
      <c r="E22" s="147"/>
    </row>
    <row r="23" spans="1:5" ht="18.75" customHeight="1" x14ac:dyDescent="0.3">
      <c r="A23" s="38"/>
      <c r="B23" s="37">
        <v>4</v>
      </c>
      <c r="C23" s="735" t="s">
        <v>1224</v>
      </c>
      <c r="D23" s="735"/>
      <c r="E23" s="147"/>
    </row>
    <row r="24" spans="1:5" x14ac:dyDescent="0.3">
      <c r="A24" s="38"/>
      <c r="B24" s="29"/>
      <c r="C24" s="30"/>
      <c r="D24" s="2"/>
      <c r="E24" s="147"/>
    </row>
    <row r="25" spans="1:5" ht="18" customHeight="1" x14ac:dyDescent="0.3">
      <c r="A25" s="38"/>
      <c r="B25" s="36">
        <v>5</v>
      </c>
      <c r="C25" s="736" t="s">
        <v>1225</v>
      </c>
      <c r="D25" s="736"/>
      <c r="E25" s="147"/>
    </row>
    <row r="26" spans="1:5" x14ac:dyDescent="0.3">
      <c r="A26" s="38"/>
      <c r="B26" s="29"/>
      <c r="C26" s="30"/>
      <c r="D26" s="2"/>
      <c r="E26" s="147"/>
    </row>
    <row r="27" spans="1:5" ht="38.25" customHeight="1" x14ac:dyDescent="0.3">
      <c r="A27" s="38"/>
      <c r="B27" s="36">
        <v>6</v>
      </c>
      <c r="C27" s="735" t="s">
        <v>1226</v>
      </c>
      <c r="D27" s="735"/>
      <c r="E27" s="147"/>
    </row>
    <row r="28" spans="1:5" ht="16.5" customHeight="1" x14ac:dyDescent="0.3">
      <c r="A28" s="38"/>
      <c r="B28" s="36"/>
      <c r="C28" s="73"/>
      <c r="D28" s="73"/>
      <c r="E28" s="147"/>
    </row>
    <row r="29" spans="1:5" ht="16.5" customHeight="1" x14ac:dyDescent="0.3">
      <c r="A29" s="38"/>
      <c r="B29" s="36"/>
      <c r="C29" s="360"/>
      <c r="D29" s="360"/>
      <c r="E29" s="147"/>
    </row>
    <row r="30" spans="1:5" ht="16.5" customHeight="1" x14ac:dyDescent="0.3">
      <c r="A30" s="38"/>
      <c r="B30" s="36"/>
      <c r="C30" s="360"/>
      <c r="D30" s="360"/>
      <c r="E30" s="147"/>
    </row>
    <row r="31" spans="1:5" ht="16.5" customHeight="1" x14ac:dyDescent="0.3">
      <c r="A31" s="38"/>
      <c r="B31" s="36"/>
      <c r="C31" s="360"/>
      <c r="D31" s="360"/>
      <c r="E31" s="147"/>
    </row>
    <row r="32" spans="1:5" ht="16.5" customHeight="1" x14ac:dyDescent="0.3">
      <c r="A32" s="38"/>
      <c r="B32" s="36"/>
      <c r="C32" s="360"/>
      <c r="D32" s="360"/>
      <c r="E32" s="147"/>
    </row>
    <row r="33" spans="1:6" ht="16.5" customHeight="1" x14ac:dyDescent="0.3">
      <c r="A33" s="38"/>
      <c r="B33" s="36"/>
      <c r="C33" s="360"/>
      <c r="D33" s="360"/>
      <c r="E33" s="147"/>
    </row>
    <row r="34" spans="1:6" ht="16.5" customHeight="1" x14ac:dyDescent="0.3">
      <c r="A34" s="38"/>
      <c r="B34" s="36"/>
      <c r="C34" s="366"/>
      <c r="D34" s="366"/>
      <c r="E34" s="147"/>
    </row>
    <row r="35" spans="1:6" ht="16.5" customHeight="1" x14ac:dyDescent="0.3">
      <c r="A35" s="38"/>
      <c r="B35" s="36"/>
      <c r="C35" s="366"/>
      <c r="D35" s="366"/>
      <c r="E35" s="147"/>
    </row>
    <row r="36" spans="1:6" ht="16.5" customHeight="1" x14ac:dyDescent="0.3">
      <c r="A36" s="38"/>
      <c r="B36" s="36"/>
      <c r="C36" s="366"/>
      <c r="D36" s="366"/>
      <c r="E36" s="147"/>
    </row>
    <row r="37" spans="1:6" ht="16.5" customHeight="1" x14ac:dyDescent="0.3">
      <c r="A37" s="38"/>
      <c r="B37" s="36"/>
      <c r="C37" s="366"/>
      <c r="D37" s="366"/>
      <c r="E37" s="147"/>
    </row>
    <row r="38" spans="1:6" ht="16.5" customHeight="1" x14ac:dyDescent="0.3">
      <c r="A38" s="38"/>
      <c r="B38" s="36"/>
      <c r="C38" s="366"/>
      <c r="D38" s="366"/>
      <c r="E38" s="147"/>
    </row>
    <row r="39" spans="1:6" ht="16.5" customHeight="1" x14ac:dyDescent="0.3">
      <c r="A39" s="38"/>
      <c r="B39" s="36"/>
      <c r="C39" s="366"/>
      <c r="D39" s="366"/>
      <c r="E39" s="147"/>
    </row>
    <row r="40" spans="1:6" ht="16.5" customHeight="1" x14ac:dyDescent="0.3">
      <c r="A40" s="38"/>
      <c r="B40" s="36"/>
      <c r="C40" s="366"/>
      <c r="D40" s="366"/>
      <c r="E40" s="147"/>
    </row>
    <row r="41" spans="1:6" ht="16.5" customHeight="1" x14ac:dyDescent="0.3">
      <c r="A41" s="38"/>
      <c r="B41" s="36"/>
      <c r="C41" s="360"/>
      <c r="D41" s="360"/>
      <c r="E41" s="147"/>
    </row>
    <row r="42" spans="1:6" ht="16.5" customHeight="1" x14ac:dyDescent="0.3">
      <c r="A42" s="38"/>
      <c r="B42" s="36"/>
      <c r="C42" s="360"/>
      <c r="D42" s="360"/>
      <c r="E42" s="147"/>
    </row>
    <row r="43" spans="1:6" ht="18" customHeight="1" x14ac:dyDescent="0.3">
      <c r="A43" s="38"/>
      <c r="B43" s="36"/>
      <c r="C43" s="73"/>
      <c r="E43" s="147"/>
    </row>
    <row r="44" spans="1:6" x14ac:dyDescent="0.3">
      <c r="A44" s="38"/>
      <c r="B44" s="29"/>
      <c r="C44" s="31"/>
      <c r="D44" s="31"/>
      <c r="E44" s="148"/>
    </row>
    <row r="45" spans="1:6" ht="15" customHeight="1" x14ac:dyDescent="0.3">
      <c r="A45" s="173"/>
      <c r="B45" s="2"/>
      <c r="C45" s="147"/>
      <c r="D45" s="10"/>
      <c r="E45" s="148"/>
      <c r="F45" s="34"/>
    </row>
    <row r="46" spans="1:6" x14ac:dyDescent="0.3">
      <c r="A46" s="173"/>
      <c r="B46" s="2"/>
      <c r="C46" s="147"/>
      <c r="D46" s="174"/>
      <c r="E46" s="147"/>
      <c r="F46" s="34"/>
    </row>
    <row r="47" spans="1:6" ht="18" x14ac:dyDescent="0.3">
      <c r="A47" s="173"/>
      <c r="B47" s="2"/>
      <c r="C47" s="147"/>
      <c r="D47" s="247" t="s">
        <v>55</v>
      </c>
      <c r="E47" s="147"/>
      <c r="F47" s="34"/>
    </row>
    <row r="48" spans="1:6" x14ac:dyDescent="0.3">
      <c r="A48" s="173"/>
      <c r="B48" s="14"/>
      <c r="C48" s="30"/>
      <c r="D48" s="31"/>
      <c r="E48" s="147"/>
      <c r="F48" s="34"/>
    </row>
    <row r="49" spans="1:6" x14ac:dyDescent="0.3">
      <c r="A49" s="173"/>
      <c r="B49" s="14"/>
      <c r="C49" s="30"/>
      <c r="D49" s="31"/>
      <c r="E49" s="147"/>
      <c r="F49" s="34"/>
    </row>
    <row r="50" spans="1:6" ht="16.5" customHeight="1" x14ac:dyDescent="0.5">
      <c r="A50" s="173"/>
      <c r="B50" s="14"/>
      <c r="C50" s="175"/>
      <c r="D50" s="14"/>
      <c r="E50" s="147"/>
      <c r="F50" s="34"/>
    </row>
    <row r="51" spans="1:6" x14ac:dyDescent="0.3">
      <c r="A51" s="40"/>
      <c r="B51" s="14"/>
      <c r="C51" s="170"/>
      <c r="D51" s="14"/>
      <c r="E51" s="148"/>
      <c r="F51" s="34"/>
    </row>
    <row r="52" spans="1:6" x14ac:dyDescent="0.3">
      <c r="A52" s="40"/>
      <c r="B52" s="14"/>
      <c r="C52" s="30"/>
      <c r="D52" s="14"/>
      <c r="E52" s="148"/>
      <c r="F52" s="34"/>
    </row>
    <row r="53" spans="1:6" x14ac:dyDescent="0.3">
      <c r="A53" s="40"/>
      <c r="B53" s="14"/>
      <c r="C53" s="30"/>
      <c r="D53" s="733" t="s">
        <v>225</v>
      </c>
      <c r="E53" s="733"/>
      <c r="F53" s="34"/>
    </row>
    <row r="54" spans="1:6" x14ac:dyDescent="0.3">
      <c r="A54" s="43"/>
      <c r="B54" s="35"/>
      <c r="C54" s="35"/>
      <c r="D54" s="35"/>
      <c r="E54" s="34"/>
      <c r="F54" s="34"/>
    </row>
    <row r="55" spans="1:6" x14ac:dyDescent="0.3">
      <c r="A55" s="43"/>
      <c r="B55" s="35"/>
      <c r="C55" s="35"/>
      <c r="D55" s="35"/>
      <c r="E55" s="34"/>
      <c r="F55" s="34"/>
    </row>
    <row r="56" spans="1:6" x14ac:dyDescent="0.3">
      <c r="A56" s="43"/>
      <c r="B56" s="35"/>
      <c r="C56" s="35"/>
      <c r="D56" s="35"/>
      <c r="E56" s="34"/>
      <c r="F56" s="34"/>
    </row>
    <row r="57" spans="1:6" x14ac:dyDescent="0.3">
      <c r="A57" s="43"/>
      <c r="B57" s="35"/>
      <c r="C57" s="35"/>
      <c r="D57" s="35"/>
      <c r="E57" s="34"/>
      <c r="F57" s="34"/>
    </row>
    <row r="58" spans="1:6" x14ac:dyDescent="0.3">
      <c r="A58" s="43"/>
      <c r="B58" s="35"/>
      <c r="C58" s="35"/>
      <c r="D58" s="35"/>
      <c r="E58" s="34"/>
      <c r="F58" s="34"/>
    </row>
    <row r="59" spans="1:6" x14ac:dyDescent="0.3">
      <c r="A59" s="43"/>
      <c r="B59" s="35"/>
      <c r="C59" s="35"/>
      <c r="D59" s="35"/>
      <c r="E59" s="34"/>
      <c r="F59" s="34"/>
    </row>
    <row r="60" spans="1:6" x14ac:dyDescent="0.3">
      <c r="A60" s="43"/>
      <c r="B60" s="35"/>
      <c r="C60" s="35"/>
      <c r="D60" s="35"/>
      <c r="E60" s="34"/>
      <c r="F60" s="34"/>
    </row>
    <row r="61" spans="1:6" x14ac:dyDescent="0.3">
      <c r="A61" s="43"/>
      <c r="B61" s="35"/>
      <c r="C61" s="35"/>
      <c r="D61" s="35"/>
      <c r="E61" s="34"/>
      <c r="F61" s="34"/>
    </row>
    <row r="62" spans="1:6" x14ac:dyDescent="0.3">
      <c r="A62" s="43"/>
      <c r="B62" s="35"/>
      <c r="C62" s="35"/>
      <c r="D62" s="35"/>
      <c r="E62" s="34"/>
      <c r="F62" s="34"/>
    </row>
    <row r="63" spans="1:6" x14ac:dyDescent="0.3">
      <c r="A63" s="43"/>
      <c r="B63" s="35"/>
      <c r="C63" s="35"/>
      <c r="D63" s="35"/>
      <c r="E63" s="34"/>
      <c r="F63" s="34"/>
    </row>
    <row r="64" spans="1:6" x14ac:dyDescent="0.3">
      <c r="A64" s="43"/>
      <c r="B64" s="35"/>
      <c r="C64" s="35"/>
      <c r="D64" s="35"/>
      <c r="E64" s="34"/>
      <c r="F64" s="34"/>
    </row>
    <row r="65" spans="1:6" x14ac:dyDescent="0.3">
      <c r="A65" s="43"/>
      <c r="B65" s="35"/>
      <c r="C65" s="35"/>
      <c r="D65" s="35"/>
      <c r="E65" s="34"/>
      <c r="F65" s="34"/>
    </row>
    <row r="66" spans="1:6" x14ac:dyDescent="0.3">
      <c r="A66" s="43"/>
      <c r="B66" s="35"/>
      <c r="C66" s="35"/>
      <c r="D66" s="35"/>
      <c r="E66" s="34"/>
      <c r="F66" s="34"/>
    </row>
    <row r="67" spans="1:6" x14ac:dyDescent="0.3">
      <c r="A67" s="43"/>
      <c r="B67" s="35"/>
      <c r="C67" s="35"/>
      <c r="D67" s="35"/>
      <c r="E67" s="34"/>
      <c r="F67" s="34"/>
    </row>
    <row r="68" spans="1:6" x14ac:dyDescent="0.3">
      <c r="A68" s="43"/>
      <c r="B68" s="35"/>
      <c r="C68" s="35"/>
      <c r="D68" s="35"/>
      <c r="E68" s="34"/>
      <c r="F68" s="34"/>
    </row>
    <row r="69" spans="1:6" x14ac:dyDescent="0.3">
      <c r="A69" s="43"/>
      <c r="B69" s="35"/>
      <c r="C69" s="35"/>
      <c r="D69" s="35"/>
      <c r="E69" s="34"/>
      <c r="F69" s="34"/>
    </row>
    <row r="70" spans="1:6" x14ac:dyDescent="0.3">
      <c r="A70" s="43"/>
      <c r="B70" s="35"/>
      <c r="C70" s="35"/>
      <c r="D70" s="35"/>
      <c r="E70" s="34"/>
      <c r="F70" s="34"/>
    </row>
    <row r="71" spans="1:6" x14ac:dyDescent="0.3">
      <c r="A71" s="43"/>
      <c r="B71" s="35"/>
      <c r="C71" s="35"/>
      <c r="D71" s="35"/>
      <c r="E71" s="34"/>
      <c r="F71" s="34"/>
    </row>
    <row r="72" spans="1:6" x14ac:dyDescent="0.3">
      <c r="A72" s="43"/>
      <c r="B72" s="35"/>
      <c r="C72" s="35"/>
      <c r="D72" s="35"/>
      <c r="E72" s="34"/>
      <c r="F72" s="34"/>
    </row>
    <row r="73" spans="1:6" x14ac:dyDescent="0.3">
      <c r="A73" s="43"/>
      <c r="B73" s="35"/>
      <c r="C73" s="35"/>
      <c r="D73" s="35"/>
      <c r="E73" s="34"/>
      <c r="F73" s="34"/>
    </row>
    <row r="74" spans="1:6" x14ac:dyDescent="0.3">
      <c r="A74" s="43"/>
      <c r="B74" s="35"/>
      <c r="C74" s="35"/>
      <c r="D74" s="35"/>
      <c r="E74" s="34"/>
      <c r="F74" s="34"/>
    </row>
    <row r="75" spans="1:6" x14ac:dyDescent="0.3">
      <c r="A75" s="43"/>
      <c r="B75" s="35"/>
      <c r="C75" s="35"/>
      <c r="D75" s="35"/>
      <c r="E75" s="34"/>
      <c r="F75" s="34"/>
    </row>
    <row r="76" spans="1:6" x14ac:dyDescent="0.3">
      <c r="A76" s="43"/>
      <c r="B76" s="35"/>
      <c r="C76" s="35"/>
      <c r="D76" s="35"/>
      <c r="E76" s="34"/>
      <c r="F76" s="34"/>
    </row>
    <row r="77" spans="1:6" x14ac:dyDescent="0.3">
      <c r="A77" s="43"/>
      <c r="B77" s="35"/>
      <c r="C77" s="35"/>
      <c r="D77" s="35"/>
      <c r="E77" s="34"/>
      <c r="F77" s="34"/>
    </row>
    <row r="78" spans="1:6" x14ac:dyDescent="0.3">
      <c r="A78" s="43"/>
      <c r="B78" s="35"/>
      <c r="C78" s="35"/>
      <c r="D78" s="35"/>
      <c r="E78" s="34"/>
      <c r="F78" s="34"/>
    </row>
    <row r="79" spans="1:6" x14ac:dyDescent="0.3">
      <c r="A79" s="43"/>
      <c r="B79" s="35"/>
      <c r="C79" s="35"/>
      <c r="D79" s="35"/>
      <c r="E79" s="34"/>
      <c r="F79" s="34"/>
    </row>
    <row r="80" spans="1:6" x14ac:dyDescent="0.3">
      <c r="A80" s="43"/>
      <c r="B80" s="35"/>
      <c r="C80" s="35"/>
      <c r="D80" s="35"/>
      <c r="E80" s="34"/>
      <c r="F80" s="34"/>
    </row>
    <row r="81" spans="1:6" x14ac:dyDescent="0.3">
      <c r="A81" s="43"/>
      <c r="B81" s="35"/>
      <c r="C81" s="35"/>
      <c r="D81" s="35"/>
      <c r="E81" s="34"/>
      <c r="F81" s="34"/>
    </row>
    <row r="82" spans="1:6" x14ac:dyDescent="0.3">
      <c r="A82" s="43"/>
      <c r="B82" s="35"/>
      <c r="C82" s="35"/>
      <c r="D82" s="35"/>
      <c r="E82" s="34"/>
      <c r="F82" s="34"/>
    </row>
    <row r="83" spans="1:6" x14ac:dyDescent="0.3">
      <c r="A83" s="43"/>
      <c r="B83" s="35"/>
      <c r="C83" s="35"/>
      <c r="D83" s="35"/>
      <c r="E83" s="34"/>
      <c r="F83" s="34"/>
    </row>
    <row r="84" spans="1:6" x14ac:dyDescent="0.3">
      <c r="A84" s="43"/>
      <c r="B84" s="35"/>
      <c r="C84" s="35"/>
      <c r="D84" s="35"/>
      <c r="E84" s="34"/>
      <c r="F84" s="34"/>
    </row>
    <row r="85" spans="1:6" x14ac:dyDescent="0.3">
      <c r="A85" s="43"/>
      <c r="B85" s="35"/>
      <c r="C85" s="35"/>
      <c r="D85" s="35"/>
      <c r="E85" s="34"/>
      <c r="F85" s="34"/>
    </row>
    <row r="86" spans="1:6" x14ac:dyDescent="0.3">
      <c r="A86" s="43"/>
      <c r="B86" s="35"/>
      <c r="C86" s="35"/>
      <c r="D86" s="35"/>
      <c r="E86" s="34"/>
      <c r="F86" s="34"/>
    </row>
    <row r="87" spans="1:6" x14ac:dyDescent="0.3">
      <c r="A87" s="43"/>
      <c r="B87" s="35"/>
      <c r="C87" s="35"/>
      <c r="D87" s="35"/>
      <c r="E87" s="34"/>
      <c r="F87" s="34"/>
    </row>
    <row r="88" spans="1:6" x14ac:dyDescent="0.3">
      <c r="A88" s="43"/>
      <c r="B88" s="35"/>
      <c r="C88" s="35"/>
      <c r="D88" s="35"/>
      <c r="E88" s="34"/>
      <c r="F88" s="34"/>
    </row>
    <row r="89" spans="1:6" x14ac:dyDescent="0.3">
      <c r="A89" s="43"/>
      <c r="B89" s="35"/>
      <c r="C89" s="35"/>
      <c r="D89" s="35"/>
      <c r="E89" s="34"/>
      <c r="F89" s="34"/>
    </row>
    <row r="90" spans="1:6" x14ac:dyDescent="0.3">
      <c r="A90" s="43"/>
      <c r="B90" s="35"/>
      <c r="C90" s="35"/>
      <c r="D90" s="35"/>
      <c r="E90" s="34"/>
      <c r="F90" s="34"/>
    </row>
    <row r="91" spans="1:6" x14ac:dyDescent="0.3">
      <c r="A91" s="43"/>
      <c r="B91" s="35"/>
      <c r="C91" s="35"/>
      <c r="D91" s="35"/>
      <c r="E91" s="34"/>
      <c r="F91" s="34"/>
    </row>
    <row r="92" spans="1:6" x14ac:dyDescent="0.3">
      <c r="A92" s="43"/>
      <c r="B92" s="35"/>
      <c r="C92" s="35"/>
      <c r="D92" s="35"/>
      <c r="E92" s="34"/>
      <c r="F92" s="34"/>
    </row>
    <row r="93" spans="1:6" x14ac:dyDescent="0.3">
      <c r="A93" s="43"/>
      <c r="B93" s="35"/>
      <c r="C93" s="35"/>
      <c r="D93" s="35"/>
      <c r="E93" s="34"/>
      <c r="F93" s="34"/>
    </row>
    <row r="94" spans="1:6" x14ac:dyDescent="0.3">
      <c r="A94" s="43"/>
      <c r="B94" s="35"/>
      <c r="C94" s="35"/>
      <c r="D94" s="35"/>
      <c r="E94" s="34"/>
      <c r="F94" s="34"/>
    </row>
    <row r="95" spans="1:6" x14ac:dyDescent="0.3">
      <c r="A95" s="43"/>
      <c r="B95" s="35"/>
      <c r="C95" s="35"/>
      <c r="D95" s="35"/>
      <c r="E95" s="34"/>
      <c r="F95" s="34"/>
    </row>
    <row r="96" spans="1:6" x14ac:dyDescent="0.3">
      <c r="A96" s="43"/>
      <c r="B96" s="35"/>
      <c r="C96" s="35"/>
      <c r="D96" s="35"/>
      <c r="E96" s="34"/>
      <c r="F96" s="34"/>
    </row>
    <row r="97" spans="1:6" x14ac:dyDescent="0.3">
      <c r="A97" s="43"/>
      <c r="B97" s="35"/>
      <c r="C97" s="35"/>
      <c r="D97" s="35"/>
      <c r="E97" s="34"/>
      <c r="F97" s="34"/>
    </row>
    <row r="98" spans="1:6" x14ac:dyDescent="0.3">
      <c r="A98" s="43"/>
      <c r="B98" s="35"/>
      <c r="C98" s="35"/>
      <c r="D98" s="35"/>
      <c r="E98" s="34"/>
      <c r="F98" s="34"/>
    </row>
    <row r="99" spans="1:6" x14ac:dyDescent="0.3">
      <c r="A99" s="43"/>
      <c r="B99" s="35"/>
      <c r="C99" s="35"/>
      <c r="D99" s="35"/>
      <c r="E99" s="34"/>
      <c r="F99" s="34"/>
    </row>
    <row r="100" spans="1:6" x14ac:dyDescent="0.3">
      <c r="A100" s="43"/>
      <c r="B100" s="35"/>
      <c r="C100" s="35"/>
      <c r="D100" s="35"/>
      <c r="E100" s="34"/>
      <c r="F100" s="34"/>
    </row>
    <row r="101" spans="1:6" x14ac:dyDescent="0.3">
      <c r="A101" s="43"/>
      <c r="B101" s="35"/>
      <c r="C101" s="35"/>
      <c r="D101" s="35"/>
      <c r="E101" s="34"/>
      <c r="F101" s="34"/>
    </row>
    <row r="102" spans="1:6" x14ac:dyDescent="0.3">
      <c r="A102" s="43"/>
      <c r="B102" s="35"/>
      <c r="C102" s="35"/>
      <c r="D102" s="35"/>
      <c r="E102" s="34"/>
      <c r="F102" s="34"/>
    </row>
    <row r="103" spans="1:6" x14ac:dyDescent="0.3">
      <c r="A103" s="43"/>
      <c r="B103" s="35"/>
      <c r="C103" s="35"/>
      <c r="D103" s="35"/>
      <c r="E103" s="34"/>
      <c r="F103" s="34"/>
    </row>
    <row r="104" spans="1:6" x14ac:dyDescent="0.3">
      <c r="A104" s="43"/>
      <c r="B104" s="35"/>
      <c r="C104" s="35"/>
      <c r="D104" s="35"/>
      <c r="E104" s="34"/>
      <c r="F104" s="34"/>
    </row>
    <row r="105" spans="1:6" x14ac:dyDescent="0.3">
      <c r="A105" s="43"/>
      <c r="B105" s="35"/>
      <c r="C105" s="35"/>
      <c r="D105" s="35"/>
      <c r="E105" s="34"/>
      <c r="F105" s="34"/>
    </row>
    <row r="106" spans="1:6" x14ac:dyDescent="0.3">
      <c r="A106" s="43"/>
      <c r="B106" s="35"/>
      <c r="C106" s="35"/>
      <c r="D106" s="35"/>
      <c r="E106" s="34"/>
      <c r="F106" s="34"/>
    </row>
    <row r="107" spans="1:6" x14ac:dyDescent="0.3">
      <c r="A107" s="43"/>
      <c r="B107" s="35"/>
      <c r="C107" s="35"/>
      <c r="D107" s="35"/>
      <c r="E107" s="34"/>
      <c r="F107" s="34"/>
    </row>
    <row r="108" spans="1:6" x14ac:dyDescent="0.3">
      <c r="A108" s="43"/>
      <c r="B108" s="35"/>
      <c r="C108" s="35"/>
      <c r="D108" s="35"/>
      <c r="E108" s="34"/>
      <c r="F108" s="34"/>
    </row>
    <row r="109" spans="1:6" x14ac:dyDescent="0.3">
      <c r="A109" s="43"/>
      <c r="B109" s="35"/>
      <c r="C109" s="35"/>
      <c r="D109" s="35"/>
      <c r="E109" s="34"/>
      <c r="F109" s="34"/>
    </row>
    <row r="110" spans="1:6" x14ac:dyDescent="0.3">
      <c r="A110" s="43"/>
      <c r="B110" s="35"/>
      <c r="C110" s="35"/>
      <c r="D110" s="35"/>
      <c r="E110" s="34"/>
      <c r="F110" s="34"/>
    </row>
    <row r="111" spans="1:6" x14ac:dyDescent="0.3">
      <c r="A111" s="43"/>
      <c r="B111" s="35"/>
      <c r="C111" s="35"/>
      <c r="D111" s="35"/>
      <c r="E111" s="34"/>
      <c r="F111" s="34"/>
    </row>
    <row r="112" spans="1:6" x14ac:dyDescent="0.3">
      <c r="A112" s="43"/>
      <c r="B112" s="35"/>
      <c r="C112" s="35"/>
      <c r="D112" s="35"/>
      <c r="E112" s="34"/>
      <c r="F112" s="34"/>
    </row>
    <row r="113" spans="1:6" x14ac:dyDescent="0.3">
      <c r="A113" s="43"/>
      <c r="B113" s="35"/>
      <c r="C113" s="35"/>
      <c r="D113" s="35"/>
      <c r="E113" s="34"/>
      <c r="F113" s="34"/>
    </row>
    <row r="114" spans="1:6" x14ac:dyDescent="0.3">
      <c r="A114" s="43"/>
      <c r="B114" s="35"/>
      <c r="C114" s="35"/>
      <c r="D114" s="35"/>
      <c r="E114" s="34"/>
      <c r="F114" s="34"/>
    </row>
    <row r="115" spans="1:6" x14ac:dyDescent="0.3">
      <c r="A115" s="43"/>
      <c r="B115" s="35"/>
      <c r="C115" s="35"/>
      <c r="D115" s="35"/>
      <c r="E115" s="34"/>
      <c r="F115" s="34"/>
    </row>
    <row r="116" spans="1:6" x14ac:dyDescent="0.3">
      <c r="A116" s="43"/>
      <c r="B116" s="35"/>
      <c r="C116" s="35"/>
      <c r="D116" s="35"/>
      <c r="E116" s="34"/>
      <c r="F116" s="34"/>
    </row>
    <row r="117" spans="1:6" x14ac:dyDescent="0.3">
      <c r="A117" s="43"/>
      <c r="B117" s="35"/>
      <c r="C117" s="35"/>
      <c r="D117" s="35"/>
      <c r="E117" s="34"/>
      <c r="F117" s="34"/>
    </row>
    <row r="118" spans="1:6" x14ac:dyDescent="0.3">
      <c r="A118" s="43"/>
      <c r="B118" s="35"/>
      <c r="C118" s="35"/>
      <c r="D118" s="35"/>
      <c r="E118" s="34"/>
      <c r="F118" s="34"/>
    </row>
    <row r="119" spans="1:6" x14ac:dyDescent="0.3">
      <c r="A119" s="43"/>
      <c r="B119" s="35"/>
      <c r="C119" s="35"/>
      <c r="D119" s="35"/>
      <c r="E119" s="34"/>
      <c r="F119" s="34"/>
    </row>
    <row r="120" spans="1:6" x14ac:dyDescent="0.3">
      <c r="A120" s="43"/>
      <c r="B120" s="35"/>
      <c r="C120" s="35"/>
      <c r="D120" s="35"/>
      <c r="E120" s="34"/>
      <c r="F120" s="34"/>
    </row>
    <row r="121" spans="1:6" x14ac:dyDescent="0.3">
      <c r="A121" s="43"/>
      <c r="B121" s="35"/>
      <c r="C121" s="35"/>
      <c r="D121" s="35"/>
      <c r="E121" s="34"/>
      <c r="F121" s="34"/>
    </row>
    <row r="122" spans="1:6" x14ac:dyDescent="0.3">
      <c r="A122" s="43"/>
      <c r="B122" s="35"/>
      <c r="C122" s="35"/>
      <c r="D122" s="35"/>
      <c r="E122" s="34"/>
      <c r="F122" s="34"/>
    </row>
    <row r="123" spans="1:6" x14ac:dyDescent="0.3">
      <c r="A123" s="43"/>
      <c r="B123" s="35"/>
      <c r="C123" s="35"/>
      <c r="D123" s="35"/>
      <c r="E123" s="34"/>
      <c r="F123" s="34"/>
    </row>
    <row r="124" spans="1:6" x14ac:dyDescent="0.3">
      <c r="A124" s="43"/>
      <c r="B124" s="35"/>
      <c r="C124" s="35"/>
      <c r="D124" s="35"/>
      <c r="E124" s="34"/>
      <c r="F124" s="34"/>
    </row>
    <row r="125" spans="1:6" x14ac:dyDescent="0.3">
      <c r="A125" s="43"/>
      <c r="B125" s="35"/>
      <c r="C125" s="35"/>
      <c r="D125" s="35"/>
      <c r="E125" s="34"/>
      <c r="F125" s="34"/>
    </row>
    <row r="126" spans="1:6" x14ac:dyDescent="0.3">
      <c r="A126" s="43"/>
      <c r="B126" s="35"/>
      <c r="C126" s="35"/>
      <c r="D126" s="35"/>
      <c r="E126" s="34"/>
      <c r="F126" s="34"/>
    </row>
    <row r="127" spans="1:6" x14ac:dyDescent="0.3">
      <c r="A127" s="43"/>
      <c r="B127" s="35"/>
      <c r="C127" s="35"/>
      <c r="D127" s="35"/>
      <c r="E127" s="34"/>
      <c r="F127" s="34"/>
    </row>
    <row r="128" spans="1:6" x14ac:dyDescent="0.3">
      <c r="A128" s="43"/>
      <c r="B128" s="35"/>
      <c r="C128" s="35"/>
      <c r="D128" s="35"/>
      <c r="E128" s="34"/>
      <c r="F128" s="34"/>
    </row>
    <row r="129" spans="1:6" x14ac:dyDescent="0.3">
      <c r="A129" s="43"/>
      <c r="B129" s="35"/>
      <c r="C129" s="35"/>
      <c r="D129" s="35"/>
      <c r="E129" s="34"/>
      <c r="F129" s="34"/>
    </row>
    <row r="130" spans="1:6" x14ac:dyDescent="0.3">
      <c r="A130" s="43"/>
      <c r="B130" s="35"/>
      <c r="C130" s="35"/>
      <c r="D130" s="35"/>
      <c r="E130" s="34"/>
      <c r="F130" s="34"/>
    </row>
    <row r="131" spans="1:6" x14ac:dyDescent="0.3">
      <c r="A131" s="43"/>
      <c r="B131" s="35"/>
      <c r="C131" s="35"/>
      <c r="D131" s="35"/>
      <c r="E131" s="34"/>
      <c r="F131" s="34"/>
    </row>
    <row r="132" spans="1:6" x14ac:dyDescent="0.3">
      <c r="A132" s="43"/>
      <c r="B132" s="35"/>
      <c r="C132" s="35"/>
      <c r="D132" s="35"/>
      <c r="E132" s="34"/>
      <c r="F132" s="34"/>
    </row>
    <row r="133" spans="1:6" x14ac:dyDescent="0.3">
      <c r="A133" s="43"/>
      <c r="B133" s="35"/>
      <c r="C133" s="35"/>
      <c r="D133" s="35"/>
      <c r="E133" s="34"/>
      <c r="F133" s="34"/>
    </row>
    <row r="134" spans="1:6" x14ac:dyDescent="0.3">
      <c r="A134" s="43"/>
      <c r="B134" s="35"/>
      <c r="C134" s="35"/>
      <c r="D134" s="35"/>
      <c r="E134" s="34"/>
      <c r="F134" s="34"/>
    </row>
    <row r="135" spans="1:6" x14ac:dyDescent="0.3">
      <c r="A135" s="43"/>
      <c r="B135" s="35"/>
      <c r="C135" s="35"/>
      <c r="D135" s="35"/>
      <c r="E135" s="34"/>
      <c r="F135" s="34"/>
    </row>
    <row r="136" spans="1:6" x14ac:dyDescent="0.3">
      <c r="A136" s="43"/>
      <c r="B136" s="35"/>
      <c r="C136" s="35"/>
      <c r="D136" s="35"/>
      <c r="E136" s="34"/>
      <c r="F136" s="34"/>
    </row>
    <row r="137" spans="1:6" x14ac:dyDescent="0.3">
      <c r="A137" s="43"/>
      <c r="B137" s="35"/>
      <c r="C137" s="35"/>
      <c r="D137" s="35"/>
      <c r="E137" s="34"/>
      <c r="F137" s="34"/>
    </row>
    <row r="138" spans="1:6" x14ac:dyDescent="0.3">
      <c r="A138" s="43"/>
      <c r="B138" s="35"/>
      <c r="C138" s="35"/>
      <c r="D138" s="35"/>
      <c r="E138" s="34"/>
      <c r="F138" s="34"/>
    </row>
    <row r="139" spans="1:6" x14ac:dyDescent="0.3">
      <c r="A139" s="43"/>
      <c r="B139" s="35"/>
      <c r="C139" s="35"/>
      <c r="D139" s="35"/>
      <c r="E139" s="34"/>
      <c r="F139" s="34"/>
    </row>
    <row r="140" spans="1:6" x14ac:dyDescent="0.3">
      <c r="A140" s="43"/>
      <c r="B140" s="35"/>
      <c r="C140" s="35"/>
      <c r="D140" s="35"/>
      <c r="E140" s="34"/>
      <c r="F140" s="34"/>
    </row>
    <row r="141" spans="1:6" x14ac:dyDescent="0.3">
      <c r="A141" s="43"/>
      <c r="B141" s="35"/>
      <c r="C141" s="35"/>
      <c r="D141" s="35"/>
      <c r="E141" s="34"/>
      <c r="F141" s="34"/>
    </row>
    <row r="142" spans="1:6" x14ac:dyDescent="0.3">
      <c r="A142" s="43"/>
      <c r="B142" s="35"/>
      <c r="C142" s="35"/>
      <c r="D142" s="35"/>
      <c r="E142" s="34"/>
      <c r="F142" s="34"/>
    </row>
    <row r="143" spans="1:6" x14ac:dyDescent="0.3">
      <c r="A143" s="43"/>
      <c r="B143" s="35"/>
      <c r="C143" s="35"/>
      <c r="D143" s="35"/>
      <c r="E143" s="34"/>
      <c r="F143" s="34"/>
    </row>
    <row r="144" spans="1:6" x14ac:dyDescent="0.3">
      <c r="A144" s="43"/>
      <c r="B144" s="35"/>
      <c r="C144" s="35"/>
      <c r="D144" s="35"/>
      <c r="E144" s="34"/>
      <c r="F144" s="34"/>
    </row>
    <row r="145" spans="1:6" x14ac:dyDescent="0.3">
      <c r="A145" s="43"/>
      <c r="B145" s="35"/>
      <c r="C145" s="35"/>
      <c r="D145" s="35"/>
      <c r="E145" s="34"/>
      <c r="F145" s="34"/>
    </row>
    <row r="146" spans="1:6" x14ac:dyDescent="0.3">
      <c r="A146" s="43"/>
      <c r="B146" s="35"/>
      <c r="C146" s="35"/>
      <c r="D146" s="35"/>
      <c r="E146" s="34"/>
      <c r="F146" s="34"/>
    </row>
    <row r="147" spans="1:6" x14ac:dyDescent="0.3">
      <c r="A147" s="43"/>
      <c r="B147" s="35"/>
      <c r="C147" s="35"/>
      <c r="D147" s="35"/>
      <c r="E147" s="34"/>
      <c r="F147" s="34"/>
    </row>
    <row r="148" spans="1:6" x14ac:dyDescent="0.3">
      <c r="A148" s="43"/>
      <c r="B148" s="35"/>
      <c r="C148" s="35"/>
      <c r="D148" s="35"/>
      <c r="E148" s="34"/>
      <c r="F148" s="34"/>
    </row>
    <row r="149" spans="1:6" x14ac:dyDescent="0.3">
      <c r="A149" s="43"/>
      <c r="B149" s="35"/>
      <c r="C149" s="35"/>
      <c r="D149" s="35"/>
      <c r="E149" s="34"/>
      <c r="F149" s="34"/>
    </row>
    <row r="150" spans="1:6" x14ac:dyDescent="0.3">
      <c r="A150" s="43"/>
      <c r="B150" s="35"/>
      <c r="C150" s="35"/>
      <c r="D150" s="35"/>
      <c r="E150" s="34"/>
      <c r="F150" s="34"/>
    </row>
    <row r="151" spans="1:6" x14ac:dyDescent="0.3">
      <c r="A151" s="43"/>
      <c r="B151" s="35"/>
      <c r="C151" s="35"/>
      <c r="D151" s="35"/>
      <c r="E151" s="34"/>
      <c r="F151" s="34"/>
    </row>
    <row r="152" spans="1:6" x14ac:dyDescent="0.3">
      <c r="A152" s="43"/>
      <c r="B152" s="35"/>
      <c r="C152" s="35"/>
      <c r="D152" s="35"/>
      <c r="E152" s="34"/>
      <c r="F152" s="34"/>
    </row>
    <row r="153" spans="1:6" x14ac:dyDescent="0.3">
      <c r="A153" s="43"/>
      <c r="B153" s="35"/>
      <c r="C153" s="35"/>
      <c r="D153" s="35"/>
      <c r="E153" s="34"/>
      <c r="F153" s="34"/>
    </row>
    <row r="154" spans="1:6" x14ac:dyDescent="0.3">
      <c r="A154" s="43"/>
      <c r="B154" s="35"/>
      <c r="C154" s="35"/>
      <c r="D154" s="35"/>
      <c r="E154" s="34"/>
      <c r="F154" s="34"/>
    </row>
    <row r="155" spans="1:6" x14ac:dyDescent="0.3">
      <c r="A155" s="43"/>
      <c r="B155" s="35"/>
      <c r="C155" s="35"/>
      <c r="D155" s="35"/>
      <c r="E155" s="34"/>
      <c r="F155" s="34"/>
    </row>
    <row r="156" spans="1:6" x14ac:dyDescent="0.3">
      <c r="A156" s="43"/>
      <c r="B156" s="35"/>
      <c r="C156" s="35"/>
      <c r="D156" s="35"/>
      <c r="E156" s="34"/>
      <c r="F156" s="34"/>
    </row>
    <row r="157" spans="1:6" x14ac:dyDescent="0.3">
      <c r="A157" s="43"/>
      <c r="B157" s="35"/>
      <c r="C157" s="35"/>
      <c r="D157" s="35"/>
      <c r="E157" s="34"/>
      <c r="F157" s="34"/>
    </row>
    <row r="158" spans="1:6" x14ac:dyDescent="0.3">
      <c r="A158" s="43"/>
      <c r="B158" s="35"/>
      <c r="C158" s="35"/>
      <c r="D158" s="35"/>
      <c r="E158" s="34"/>
      <c r="F158" s="34"/>
    </row>
    <row r="159" spans="1:6" x14ac:dyDescent="0.3">
      <c r="A159" s="43"/>
      <c r="B159" s="35"/>
      <c r="C159" s="35"/>
      <c r="D159" s="35"/>
      <c r="E159" s="34"/>
      <c r="F159" s="34"/>
    </row>
    <row r="160" spans="1:6" x14ac:dyDescent="0.3">
      <c r="A160" s="43"/>
      <c r="B160" s="35"/>
      <c r="C160" s="35"/>
      <c r="D160" s="35"/>
      <c r="E160" s="34"/>
      <c r="F160" s="34"/>
    </row>
    <row r="161" spans="1:6" x14ac:dyDescent="0.3">
      <c r="A161" s="43"/>
      <c r="B161" s="35"/>
      <c r="C161" s="35"/>
      <c r="D161" s="35"/>
      <c r="E161" s="34"/>
      <c r="F161" s="34"/>
    </row>
    <row r="162" spans="1:6" x14ac:dyDescent="0.3">
      <c r="A162" s="43"/>
      <c r="B162" s="35"/>
      <c r="C162" s="35"/>
      <c r="D162" s="35"/>
      <c r="E162" s="34"/>
      <c r="F162" s="34"/>
    </row>
    <row r="163" spans="1:6" x14ac:dyDescent="0.3">
      <c r="A163" s="43"/>
      <c r="B163" s="35"/>
      <c r="C163" s="35"/>
      <c r="D163" s="35"/>
      <c r="E163" s="34"/>
      <c r="F163" s="34"/>
    </row>
    <row r="164" spans="1:6" x14ac:dyDescent="0.3">
      <c r="A164" s="43"/>
      <c r="B164" s="35"/>
      <c r="C164" s="35"/>
      <c r="D164" s="35"/>
      <c r="E164" s="34"/>
      <c r="F164" s="34"/>
    </row>
    <row r="165" spans="1:6" x14ac:dyDescent="0.3">
      <c r="A165" s="43"/>
      <c r="B165" s="35"/>
      <c r="C165" s="35"/>
      <c r="D165" s="35"/>
      <c r="E165" s="34"/>
      <c r="F165" s="34"/>
    </row>
    <row r="166" spans="1:6" x14ac:dyDescent="0.3">
      <c r="A166" s="43"/>
      <c r="B166" s="35"/>
      <c r="C166" s="35"/>
      <c r="D166" s="35"/>
      <c r="E166" s="34"/>
      <c r="F166" s="34"/>
    </row>
    <row r="167" spans="1:6" x14ac:dyDescent="0.3">
      <c r="A167" s="43"/>
      <c r="B167" s="35"/>
      <c r="C167" s="35"/>
      <c r="D167" s="35"/>
      <c r="E167" s="34"/>
      <c r="F167" s="34"/>
    </row>
    <row r="168" spans="1:6" x14ac:dyDescent="0.3">
      <c r="A168" s="43"/>
      <c r="B168" s="35"/>
      <c r="C168" s="35"/>
      <c r="D168" s="35"/>
      <c r="E168" s="34"/>
      <c r="F168" s="34"/>
    </row>
    <row r="169" spans="1:6" x14ac:dyDescent="0.3">
      <c r="A169" s="43"/>
      <c r="B169" s="35"/>
      <c r="C169" s="35"/>
      <c r="D169" s="35"/>
      <c r="E169" s="34"/>
      <c r="F169" s="34"/>
    </row>
    <row r="170" spans="1:6" x14ac:dyDescent="0.3">
      <c r="A170" s="43"/>
      <c r="B170" s="35"/>
      <c r="C170" s="35"/>
      <c r="D170" s="35"/>
      <c r="E170" s="34"/>
      <c r="F170" s="34"/>
    </row>
    <row r="171" spans="1:6" x14ac:dyDescent="0.3">
      <c r="A171" s="43"/>
      <c r="B171" s="35"/>
      <c r="C171" s="35"/>
      <c r="D171" s="35"/>
      <c r="E171" s="34"/>
      <c r="F171" s="34"/>
    </row>
    <row r="172" spans="1:6" x14ac:dyDescent="0.3">
      <c r="A172" s="43"/>
      <c r="B172" s="35"/>
      <c r="C172" s="35"/>
      <c r="D172" s="35"/>
      <c r="E172" s="34"/>
      <c r="F172" s="34"/>
    </row>
    <row r="173" spans="1:6" x14ac:dyDescent="0.3">
      <c r="A173" s="43"/>
      <c r="B173" s="35"/>
      <c r="C173" s="35"/>
      <c r="D173" s="35"/>
      <c r="E173" s="34"/>
      <c r="F173" s="34"/>
    </row>
    <row r="174" spans="1:6" x14ac:dyDescent="0.3">
      <c r="A174" s="43"/>
      <c r="B174" s="35"/>
      <c r="C174" s="35"/>
      <c r="D174" s="35"/>
      <c r="E174" s="34"/>
      <c r="F174" s="34"/>
    </row>
    <row r="175" spans="1:6" x14ac:dyDescent="0.3">
      <c r="A175" s="43"/>
      <c r="B175" s="35"/>
      <c r="C175" s="35"/>
      <c r="D175" s="35"/>
      <c r="E175" s="34"/>
      <c r="F175" s="34"/>
    </row>
    <row r="176" spans="1:6" x14ac:dyDescent="0.3">
      <c r="A176" s="43"/>
      <c r="B176" s="35"/>
      <c r="C176" s="35"/>
      <c r="D176" s="35"/>
      <c r="E176" s="34"/>
      <c r="F176" s="34"/>
    </row>
    <row r="177" spans="1:6" x14ac:dyDescent="0.3">
      <c r="A177" s="43"/>
      <c r="B177" s="35"/>
      <c r="C177" s="35"/>
      <c r="D177" s="35"/>
      <c r="E177" s="34"/>
      <c r="F177" s="34"/>
    </row>
    <row r="178" spans="1:6" x14ac:dyDescent="0.3">
      <c r="A178" s="43"/>
      <c r="B178" s="35"/>
      <c r="C178" s="35"/>
      <c r="D178" s="35"/>
      <c r="E178" s="34"/>
      <c r="F178" s="34"/>
    </row>
    <row r="179" spans="1:6" x14ac:dyDescent="0.3">
      <c r="A179" s="43"/>
      <c r="B179" s="35"/>
      <c r="C179" s="35"/>
      <c r="D179" s="35"/>
      <c r="E179" s="34"/>
      <c r="F179" s="34"/>
    </row>
    <row r="180" spans="1:6" x14ac:dyDescent="0.3">
      <c r="A180" s="43"/>
      <c r="B180" s="35"/>
      <c r="C180" s="35"/>
      <c r="D180" s="35"/>
      <c r="E180" s="34"/>
      <c r="F180" s="34"/>
    </row>
    <row r="181" spans="1:6" x14ac:dyDescent="0.3">
      <c r="A181" s="43"/>
      <c r="B181" s="35"/>
      <c r="C181" s="35"/>
      <c r="D181" s="35"/>
      <c r="E181" s="34"/>
      <c r="F181" s="34"/>
    </row>
    <row r="182" spans="1:6" x14ac:dyDescent="0.3">
      <c r="A182" s="43"/>
      <c r="B182" s="35"/>
      <c r="C182" s="35"/>
      <c r="D182" s="35"/>
      <c r="E182" s="34"/>
      <c r="F182" s="34"/>
    </row>
    <row r="183" spans="1:6" x14ac:dyDescent="0.3">
      <c r="A183" s="43"/>
      <c r="B183" s="35"/>
      <c r="C183" s="35"/>
      <c r="D183" s="35"/>
      <c r="E183" s="34"/>
      <c r="F183" s="34"/>
    </row>
    <row r="184" spans="1:6" x14ac:dyDescent="0.3">
      <c r="A184" s="43"/>
      <c r="B184" s="35"/>
      <c r="C184" s="35"/>
      <c r="D184" s="35"/>
      <c r="E184" s="34"/>
      <c r="F184" s="34"/>
    </row>
    <row r="185" spans="1:6" x14ac:dyDescent="0.3">
      <c r="A185" s="43"/>
      <c r="B185" s="35"/>
      <c r="C185" s="35"/>
      <c r="D185" s="35"/>
      <c r="E185" s="34"/>
      <c r="F185" s="34"/>
    </row>
    <row r="186" spans="1:6" x14ac:dyDescent="0.3">
      <c r="A186" s="43"/>
      <c r="B186" s="35"/>
      <c r="C186" s="35"/>
      <c r="D186" s="35"/>
      <c r="E186" s="34"/>
      <c r="F186" s="34"/>
    </row>
    <row r="187" spans="1:6" x14ac:dyDescent="0.3">
      <c r="A187" s="43"/>
      <c r="B187" s="35"/>
      <c r="C187" s="35"/>
      <c r="D187" s="35"/>
      <c r="E187" s="34"/>
      <c r="F187" s="34"/>
    </row>
    <row r="188" spans="1:6" x14ac:dyDescent="0.3">
      <c r="A188" s="43"/>
      <c r="B188" s="35"/>
      <c r="C188" s="35"/>
      <c r="D188" s="35"/>
      <c r="E188" s="34"/>
      <c r="F188" s="34"/>
    </row>
    <row r="189" spans="1:6" x14ac:dyDescent="0.3">
      <c r="A189" s="43"/>
      <c r="B189" s="35"/>
      <c r="C189" s="35"/>
      <c r="D189" s="35"/>
      <c r="E189" s="34"/>
      <c r="F189" s="34"/>
    </row>
    <row r="190" spans="1:6" x14ac:dyDescent="0.3">
      <c r="A190" s="43"/>
      <c r="B190" s="35"/>
      <c r="C190" s="35"/>
      <c r="D190" s="35"/>
      <c r="E190" s="34"/>
      <c r="F190" s="34"/>
    </row>
    <row r="191" spans="1:6" x14ac:dyDescent="0.3">
      <c r="A191" s="43"/>
      <c r="B191" s="35"/>
      <c r="C191" s="35"/>
      <c r="D191" s="35"/>
      <c r="E191" s="34"/>
      <c r="F191" s="34"/>
    </row>
    <row r="192" spans="1:6" x14ac:dyDescent="0.3">
      <c r="A192" s="43"/>
      <c r="B192" s="35"/>
      <c r="C192" s="35"/>
      <c r="D192" s="35"/>
      <c r="E192" s="34"/>
      <c r="F192" s="34"/>
    </row>
    <row r="193" spans="1:6" x14ac:dyDescent="0.3">
      <c r="A193" s="43"/>
      <c r="B193" s="35"/>
      <c r="C193" s="35"/>
      <c r="D193" s="35"/>
      <c r="E193" s="34"/>
      <c r="F193" s="34"/>
    </row>
    <row r="194" spans="1:6" x14ac:dyDescent="0.3">
      <c r="A194" s="43"/>
      <c r="B194" s="35"/>
      <c r="C194" s="35"/>
      <c r="D194" s="35"/>
      <c r="E194" s="34"/>
      <c r="F194" s="34"/>
    </row>
    <row r="195" spans="1:6" x14ac:dyDescent="0.3">
      <c r="A195" s="43"/>
      <c r="B195" s="35"/>
      <c r="C195" s="35"/>
      <c r="D195" s="35"/>
      <c r="E195" s="34"/>
      <c r="F195" s="34"/>
    </row>
    <row r="196" spans="1:6" x14ac:dyDescent="0.3">
      <c r="A196" s="43"/>
      <c r="B196" s="35"/>
      <c r="C196" s="35"/>
      <c r="D196" s="35"/>
      <c r="E196" s="34"/>
      <c r="F196" s="34"/>
    </row>
    <row r="197" spans="1:6" x14ac:dyDescent="0.3">
      <c r="A197" s="43"/>
      <c r="B197" s="35"/>
      <c r="C197" s="35"/>
      <c r="D197" s="35"/>
      <c r="E197" s="34"/>
      <c r="F197" s="34"/>
    </row>
    <row r="198" spans="1:6" x14ac:dyDescent="0.3">
      <c r="A198" s="43"/>
      <c r="B198" s="35"/>
      <c r="C198" s="35"/>
      <c r="D198" s="35"/>
      <c r="E198" s="34"/>
      <c r="F198" s="34"/>
    </row>
    <row r="199" spans="1:6" x14ac:dyDescent="0.3">
      <c r="A199" s="43"/>
      <c r="B199" s="35"/>
      <c r="C199" s="35"/>
      <c r="D199" s="35"/>
      <c r="E199" s="34"/>
      <c r="F199" s="34"/>
    </row>
    <row r="200" spans="1:6" x14ac:dyDescent="0.3">
      <c r="A200" s="43"/>
      <c r="B200" s="35"/>
      <c r="C200" s="35"/>
      <c r="D200" s="35"/>
      <c r="E200" s="34"/>
      <c r="F200" s="34"/>
    </row>
    <row r="201" spans="1:6" x14ac:dyDescent="0.3">
      <c r="A201" s="43"/>
      <c r="B201" s="35"/>
      <c r="C201" s="35"/>
      <c r="D201" s="35"/>
      <c r="E201" s="34"/>
      <c r="F201" s="34"/>
    </row>
    <row r="202" spans="1:6" x14ac:dyDescent="0.3">
      <c r="A202" s="43"/>
      <c r="B202" s="35"/>
      <c r="C202" s="35"/>
      <c r="D202" s="35"/>
      <c r="E202" s="34"/>
      <c r="F202" s="34"/>
    </row>
    <row r="203" spans="1:6" x14ac:dyDescent="0.3">
      <c r="A203" s="43"/>
      <c r="B203" s="35"/>
      <c r="C203" s="35"/>
      <c r="D203" s="35"/>
      <c r="E203" s="34"/>
      <c r="F203" s="34"/>
    </row>
    <row r="204" spans="1:6" x14ac:dyDescent="0.3">
      <c r="A204" s="43"/>
      <c r="B204" s="35"/>
      <c r="C204" s="35"/>
      <c r="D204" s="35"/>
      <c r="E204" s="34"/>
      <c r="F204" s="34"/>
    </row>
    <row r="205" spans="1:6" x14ac:dyDescent="0.3">
      <c r="A205" s="43"/>
      <c r="B205" s="35"/>
      <c r="C205" s="35"/>
      <c r="D205" s="35"/>
      <c r="E205" s="34"/>
      <c r="F205" s="34"/>
    </row>
    <row r="206" spans="1:6" x14ac:dyDescent="0.3">
      <c r="A206" s="43"/>
      <c r="B206" s="35"/>
      <c r="C206" s="35"/>
      <c r="D206" s="35"/>
      <c r="E206" s="34"/>
      <c r="F206" s="34"/>
    </row>
    <row r="207" spans="1:6" x14ac:dyDescent="0.3">
      <c r="A207" s="43"/>
      <c r="B207" s="35"/>
      <c r="C207" s="35"/>
      <c r="D207" s="35"/>
      <c r="E207" s="34"/>
      <c r="F207" s="34"/>
    </row>
    <row r="208" spans="1:6" x14ac:dyDescent="0.3">
      <c r="A208" s="43"/>
      <c r="B208" s="35"/>
      <c r="C208" s="35"/>
      <c r="D208" s="35"/>
      <c r="E208" s="34"/>
      <c r="F208" s="34"/>
    </row>
    <row r="209" spans="1:6" x14ac:dyDescent="0.3">
      <c r="A209" s="43"/>
      <c r="B209" s="35"/>
      <c r="C209" s="35"/>
      <c r="D209" s="35"/>
      <c r="E209" s="34"/>
      <c r="F209" s="34"/>
    </row>
    <row r="210" spans="1:6" x14ac:dyDescent="0.3">
      <c r="A210" s="43"/>
      <c r="B210" s="35"/>
      <c r="C210" s="35"/>
      <c r="D210" s="35"/>
      <c r="E210" s="34"/>
      <c r="F210" s="34"/>
    </row>
    <row r="211" spans="1:6" x14ac:dyDescent="0.3">
      <c r="A211" s="43"/>
      <c r="B211" s="35"/>
      <c r="C211" s="35"/>
      <c r="D211" s="35"/>
      <c r="E211" s="34"/>
      <c r="F211" s="34"/>
    </row>
    <row r="212" spans="1:6" x14ac:dyDescent="0.3">
      <c r="A212" s="43"/>
      <c r="B212" s="35"/>
      <c r="C212" s="35"/>
      <c r="D212" s="35"/>
      <c r="E212" s="34"/>
      <c r="F212" s="34"/>
    </row>
    <row r="213" spans="1:6" x14ac:dyDescent="0.3">
      <c r="A213" s="43"/>
      <c r="B213" s="35"/>
      <c r="C213" s="35"/>
      <c r="D213" s="35"/>
      <c r="E213" s="34"/>
      <c r="F213" s="34"/>
    </row>
    <row r="214" spans="1:6" x14ac:dyDescent="0.3">
      <c r="A214" s="43"/>
      <c r="B214" s="35"/>
      <c r="C214" s="35"/>
      <c r="D214" s="35"/>
      <c r="E214" s="34"/>
      <c r="F214" s="34"/>
    </row>
    <row r="215" spans="1:6" x14ac:dyDescent="0.3">
      <c r="A215" s="43"/>
      <c r="B215" s="35"/>
      <c r="C215" s="35"/>
      <c r="D215" s="35"/>
      <c r="E215" s="34"/>
      <c r="F215" s="34"/>
    </row>
    <row r="216" spans="1:6" x14ac:dyDescent="0.3">
      <c r="A216" s="43"/>
      <c r="B216" s="35"/>
      <c r="C216" s="35"/>
      <c r="D216" s="35"/>
      <c r="E216" s="34"/>
      <c r="F216" s="34"/>
    </row>
    <row r="217" spans="1:6" x14ac:dyDescent="0.3">
      <c r="A217" s="43"/>
      <c r="B217" s="35"/>
      <c r="C217" s="35"/>
      <c r="D217" s="35"/>
      <c r="E217" s="34"/>
      <c r="F217" s="34"/>
    </row>
    <row r="218" spans="1:6" x14ac:dyDescent="0.3">
      <c r="A218" s="43"/>
      <c r="B218" s="35"/>
      <c r="C218" s="35"/>
      <c r="D218" s="35"/>
      <c r="E218" s="34"/>
      <c r="F218" s="34"/>
    </row>
    <row r="219" spans="1:6" x14ac:dyDescent="0.3">
      <c r="A219" s="43"/>
      <c r="B219" s="35"/>
      <c r="C219" s="35"/>
      <c r="D219" s="35"/>
      <c r="E219" s="34"/>
      <c r="F219" s="34"/>
    </row>
    <row r="220" spans="1:6" x14ac:dyDescent="0.3">
      <c r="A220" s="43"/>
      <c r="B220" s="35"/>
      <c r="C220" s="35"/>
      <c r="D220" s="35"/>
      <c r="E220" s="34"/>
      <c r="F220" s="34"/>
    </row>
    <row r="221" spans="1:6" x14ac:dyDescent="0.3">
      <c r="A221" s="43"/>
      <c r="B221" s="35"/>
      <c r="C221" s="35"/>
      <c r="D221" s="35"/>
      <c r="E221" s="34"/>
      <c r="F221" s="34"/>
    </row>
    <row r="222" spans="1:6" x14ac:dyDescent="0.3">
      <c r="A222" s="43"/>
      <c r="B222" s="35"/>
      <c r="C222" s="35"/>
      <c r="D222" s="35"/>
      <c r="E222" s="34"/>
      <c r="F222" s="34"/>
    </row>
    <row r="223" spans="1:6" x14ac:dyDescent="0.3">
      <c r="A223" s="43"/>
      <c r="B223" s="35"/>
      <c r="C223" s="35"/>
      <c r="D223" s="35"/>
      <c r="E223" s="34"/>
      <c r="F223" s="34"/>
    </row>
    <row r="224" spans="1:6" x14ac:dyDescent="0.3">
      <c r="A224" s="43"/>
      <c r="B224" s="35"/>
      <c r="C224" s="35"/>
      <c r="D224" s="35"/>
      <c r="E224" s="34"/>
      <c r="F224" s="34"/>
    </row>
    <row r="225" spans="1:6" x14ac:dyDescent="0.3">
      <c r="A225" s="43"/>
      <c r="B225" s="35"/>
      <c r="C225" s="35"/>
      <c r="D225" s="35"/>
      <c r="E225" s="34"/>
      <c r="F225" s="34"/>
    </row>
    <row r="226" spans="1:6" x14ac:dyDescent="0.3">
      <c r="A226" s="43"/>
      <c r="B226" s="35"/>
      <c r="C226" s="35"/>
      <c r="D226" s="35"/>
      <c r="E226" s="34"/>
      <c r="F226" s="34"/>
    </row>
    <row r="227" spans="1:6" x14ac:dyDescent="0.3">
      <c r="A227" s="43"/>
      <c r="B227" s="35"/>
      <c r="C227" s="35"/>
      <c r="D227" s="35"/>
      <c r="E227" s="34"/>
      <c r="F227" s="34"/>
    </row>
    <row r="228" spans="1:6" x14ac:dyDescent="0.3">
      <c r="A228" s="43"/>
      <c r="B228" s="35"/>
      <c r="C228" s="35"/>
      <c r="D228" s="35"/>
      <c r="E228" s="34"/>
      <c r="F228" s="34"/>
    </row>
    <row r="229" spans="1:6" x14ac:dyDescent="0.3">
      <c r="A229" s="43"/>
      <c r="B229" s="35"/>
      <c r="C229" s="35"/>
      <c r="D229" s="35"/>
      <c r="E229" s="34"/>
      <c r="F229" s="34"/>
    </row>
    <row r="230" spans="1:6" x14ac:dyDescent="0.3">
      <c r="A230" s="43"/>
      <c r="B230" s="35"/>
      <c r="C230" s="35"/>
      <c r="D230" s="35"/>
      <c r="E230" s="34"/>
      <c r="F230" s="34"/>
    </row>
    <row r="231" spans="1:6" x14ac:dyDescent="0.3">
      <c r="A231" s="43"/>
      <c r="B231" s="35"/>
      <c r="C231" s="35"/>
      <c r="D231" s="35"/>
      <c r="E231" s="34"/>
      <c r="F231" s="34"/>
    </row>
    <row r="232" spans="1:6" x14ac:dyDescent="0.3">
      <c r="A232" s="43"/>
      <c r="B232" s="35"/>
      <c r="C232" s="35"/>
      <c r="D232" s="35"/>
      <c r="E232" s="34"/>
      <c r="F232" s="34"/>
    </row>
    <row r="233" spans="1:6" x14ac:dyDescent="0.3">
      <c r="A233" s="43"/>
      <c r="B233" s="35"/>
      <c r="C233" s="35"/>
      <c r="D233" s="35"/>
      <c r="E233" s="34"/>
      <c r="F233" s="34"/>
    </row>
    <row r="234" spans="1:6" x14ac:dyDescent="0.3">
      <c r="A234" s="43"/>
      <c r="B234" s="35"/>
      <c r="C234" s="35"/>
      <c r="D234" s="35"/>
      <c r="E234" s="34"/>
      <c r="F234" s="34"/>
    </row>
    <row r="235" spans="1:6" x14ac:dyDescent="0.3">
      <c r="A235" s="43"/>
      <c r="B235" s="35"/>
      <c r="C235" s="35"/>
      <c r="D235" s="35"/>
      <c r="E235" s="34"/>
      <c r="F235" s="34"/>
    </row>
    <row r="236" spans="1:6" x14ac:dyDescent="0.3">
      <c r="A236" s="43"/>
      <c r="B236" s="35"/>
      <c r="C236" s="35"/>
      <c r="D236" s="35"/>
      <c r="E236" s="34"/>
      <c r="F236" s="34"/>
    </row>
    <row r="237" spans="1:6" x14ac:dyDescent="0.3">
      <c r="A237" s="43"/>
      <c r="B237" s="35"/>
      <c r="C237" s="35"/>
      <c r="D237" s="35"/>
      <c r="E237" s="34"/>
      <c r="F237" s="34"/>
    </row>
    <row r="238" spans="1:6" x14ac:dyDescent="0.3">
      <c r="A238" s="43"/>
      <c r="B238" s="35"/>
      <c r="C238" s="35"/>
      <c r="D238" s="35"/>
      <c r="E238" s="34"/>
      <c r="F238" s="34"/>
    </row>
    <row r="239" spans="1:6" x14ac:dyDescent="0.3">
      <c r="A239" s="43"/>
      <c r="B239" s="35"/>
      <c r="C239" s="35"/>
      <c r="D239" s="35"/>
      <c r="E239" s="34"/>
      <c r="F239" s="34"/>
    </row>
    <row r="240" spans="1:6" x14ac:dyDescent="0.3">
      <c r="A240" s="43"/>
      <c r="B240" s="35"/>
      <c r="C240" s="35"/>
      <c r="D240" s="35"/>
      <c r="E240" s="34"/>
      <c r="F240" s="34"/>
    </row>
    <row r="241" spans="1:6" x14ac:dyDescent="0.3">
      <c r="A241" s="43"/>
      <c r="B241" s="35"/>
      <c r="C241" s="35"/>
      <c r="D241" s="35"/>
      <c r="E241" s="34"/>
      <c r="F241" s="34"/>
    </row>
    <row r="242" spans="1:6" x14ac:dyDescent="0.3">
      <c r="A242" s="43"/>
      <c r="B242" s="35"/>
      <c r="C242" s="35"/>
      <c r="D242" s="35"/>
      <c r="E242" s="34"/>
      <c r="F242" s="34"/>
    </row>
    <row r="243" spans="1:6" x14ac:dyDescent="0.3">
      <c r="A243" s="43"/>
      <c r="B243" s="35"/>
      <c r="C243" s="35"/>
      <c r="D243" s="35"/>
      <c r="E243" s="34"/>
      <c r="F243" s="34"/>
    </row>
    <row r="244" spans="1:6" x14ac:dyDescent="0.3">
      <c r="A244" s="43"/>
      <c r="B244" s="35"/>
      <c r="C244" s="35"/>
      <c r="D244" s="35"/>
      <c r="E244" s="34"/>
      <c r="F244" s="34"/>
    </row>
    <row r="245" spans="1:6" x14ac:dyDescent="0.3">
      <c r="A245" s="43"/>
      <c r="B245" s="35"/>
      <c r="C245" s="35"/>
      <c r="D245" s="35"/>
      <c r="E245" s="34"/>
      <c r="F245" s="34"/>
    </row>
    <row r="246" spans="1:6" x14ac:dyDescent="0.3">
      <c r="A246" s="43"/>
      <c r="B246" s="35"/>
      <c r="C246" s="35"/>
      <c r="D246" s="35"/>
      <c r="E246" s="34"/>
      <c r="F246" s="34"/>
    </row>
    <row r="247" spans="1:6" x14ac:dyDescent="0.3">
      <c r="A247" s="43"/>
      <c r="B247" s="35"/>
      <c r="C247" s="35"/>
      <c r="D247" s="35"/>
      <c r="E247" s="34"/>
      <c r="F247" s="34"/>
    </row>
    <row r="248" spans="1:6" x14ac:dyDescent="0.3">
      <c r="A248" s="43"/>
      <c r="B248" s="35"/>
      <c r="C248" s="35"/>
      <c r="D248" s="35"/>
      <c r="E248" s="34"/>
      <c r="F248" s="34"/>
    </row>
    <row r="249" spans="1:6" x14ac:dyDescent="0.3">
      <c r="A249" s="43"/>
      <c r="B249" s="35"/>
      <c r="C249" s="35"/>
      <c r="D249" s="35"/>
      <c r="E249" s="34"/>
      <c r="F249" s="34"/>
    </row>
    <row r="250" spans="1:6" x14ac:dyDescent="0.3">
      <c r="A250" s="43"/>
      <c r="B250" s="35"/>
      <c r="C250" s="35"/>
      <c r="D250" s="35"/>
      <c r="E250" s="34"/>
      <c r="F250" s="34"/>
    </row>
    <row r="251" spans="1:6" x14ac:dyDescent="0.3">
      <c r="A251" s="43"/>
      <c r="B251" s="35"/>
      <c r="C251" s="35"/>
      <c r="D251" s="35"/>
      <c r="E251" s="34"/>
      <c r="F251" s="34"/>
    </row>
    <row r="252" spans="1:6" x14ac:dyDescent="0.3">
      <c r="A252" s="43"/>
      <c r="B252" s="35"/>
      <c r="C252" s="35"/>
      <c r="D252" s="35"/>
      <c r="E252" s="34"/>
      <c r="F252" s="34"/>
    </row>
    <row r="253" spans="1:6" x14ac:dyDescent="0.3">
      <c r="A253" s="43"/>
      <c r="B253" s="35"/>
      <c r="C253" s="35"/>
      <c r="D253" s="35"/>
      <c r="E253" s="34"/>
      <c r="F253" s="34"/>
    </row>
    <row r="254" spans="1:6" x14ac:dyDescent="0.3">
      <c r="A254" s="43"/>
      <c r="B254" s="35"/>
      <c r="C254" s="35"/>
      <c r="D254" s="35"/>
      <c r="E254" s="34"/>
      <c r="F254" s="34"/>
    </row>
    <row r="255" spans="1:6" x14ac:dyDescent="0.3">
      <c r="A255" s="43"/>
      <c r="B255" s="35"/>
      <c r="C255" s="35"/>
      <c r="D255" s="35"/>
      <c r="E255" s="34"/>
      <c r="F255" s="34"/>
    </row>
    <row r="256" spans="1:6" x14ac:dyDescent="0.3">
      <c r="A256" s="43"/>
      <c r="B256" s="35"/>
      <c r="C256" s="35"/>
      <c r="D256" s="35"/>
      <c r="E256" s="34"/>
      <c r="F256" s="34"/>
    </row>
    <row r="257" spans="1:6" x14ac:dyDescent="0.3">
      <c r="A257" s="43"/>
      <c r="B257" s="35"/>
      <c r="C257" s="35"/>
      <c r="D257" s="35"/>
      <c r="E257" s="34"/>
      <c r="F257" s="34"/>
    </row>
    <row r="258" spans="1:6" x14ac:dyDescent="0.3">
      <c r="A258" s="43"/>
      <c r="B258" s="35"/>
      <c r="C258" s="35"/>
      <c r="D258" s="35"/>
      <c r="E258" s="34"/>
      <c r="F258" s="34"/>
    </row>
    <row r="259" spans="1:6" x14ac:dyDescent="0.3">
      <c r="A259" s="43"/>
      <c r="B259" s="35"/>
      <c r="C259" s="35"/>
      <c r="D259" s="35"/>
      <c r="E259" s="34"/>
      <c r="F259" s="34"/>
    </row>
    <row r="260" spans="1:6" x14ac:dyDescent="0.3">
      <c r="A260" s="43"/>
      <c r="B260" s="35"/>
      <c r="C260" s="35"/>
      <c r="D260" s="35"/>
      <c r="E260" s="34"/>
      <c r="F260" s="34"/>
    </row>
    <row r="261" spans="1:6" x14ac:dyDescent="0.3">
      <c r="A261" s="43"/>
      <c r="B261" s="35"/>
      <c r="C261" s="35"/>
      <c r="D261" s="35"/>
      <c r="E261" s="34"/>
      <c r="F261" s="34"/>
    </row>
    <row r="262" spans="1:6" x14ac:dyDescent="0.3">
      <c r="A262" s="43"/>
      <c r="B262" s="35"/>
      <c r="C262" s="35"/>
      <c r="D262" s="35"/>
      <c r="E262" s="34"/>
      <c r="F262" s="34"/>
    </row>
    <row r="263" spans="1:6" x14ac:dyDescent="0.3">
      <c r="A263" s="43"/>
      <c r="B263" s="35"/>
      <c r="C263" s="35"/>
      <c r="D263" s="35"/>
      <c r="E263" s="34"/>
      <c r="F263" s="34"/>
    </row>
    <row r="264" spans="1:6" x14ac:dyDescent="0.3">
      <c r="A264" s="43"/>
      <c r="B264" s="35"/>
      <c r="C264" s="35"/>
      <c r="D264" s="35"/>
      <c r="E264" s="34"/>
      <c r="F264" s="34"/>
    </row>
    <row r="265" spans="1:6" x14ac:dyDescent="0.3">
      <c r="A265" s="43"/>
      <c r="B265" s="35"/>
      <c r="C265" s="35"/>
      <c r="D265" s="35"/>
      <c r="E265" s="34"/>
      <c r="F265" s="34"/>
    </row>
    <row r="266" spans="1:6" x14ac:dyDescent="0.3">
      <c r="A266" s="43"/>
      <c r="B266" s="35"/>
      <c r="C266" s="35"/>
      <c r="D266" s="35"/>
      <c r="E266" s="34"/>
      <c r="F266" s="34"/>
    </row>
    <row r="267" spans="1:6" x14ac:dyDescent="0.3">
      <c r="A267" s="43"/>
      <c r="B267" s="35"/>
      <c r="C267" s="35"/>
      <c r="D267" s="35"/>
      <c r="E267" s="34"/>
      <c r="F267" s="34"/>
    </row>
    <row r="268" spans="1:6" x14ac:dyDescent="0.3">
      <c r="A268" s="43"/>
      <c r="B268" s="35"/>
      <c r="C268" s="35"/>
      <c r="D268" s="35"/>
      <c r="E268" s="34"/>
      <c r="F268" s="34"/>
    </row>
    <row r="269" spans="1:6" x14ac:dyDescent="0.3">
      <c r="A269" s="43"/>
      <c r="B269" s="35"/>
      <c r="C269" s="35"/>
      <c r="D269" s="35"/>
      <c r="E269" s="34"/>
      <c r="F269" s="34"/>
    </row>
    <row r="270" spans="1:6" x14ac:dyDescent="0.3">
      <c r="A270" s="43"/>
      <c r="B270" s="35"/>
      <c r="C270" s="35"/>
      <c r="D270" s="35"/>
      <c r="E270" s="34"/>
      <c r="F270" s="34"/>
    </row>
    <row r="271" spans="1:6" x14ac:dyDescent="0.3">
      <c r="A271" s="43"/>
      <c r="B271" s="35"/>
      <c r="C271" s="35"/>
      <c r="D271" s="35"/>
      <c r="E271" s="34"/>
      <c r="F271" s="34"/>
    </row>
    <row r="272" spans="1:6" x14ac:dyDescent="0.3">
      <c r="A272" s="43"/>
      <c r="B272" s="35"/>
      <c r="C272" s="35"/>
      <c r="D272" s="35"/>
      <c r="E272" s="34"/>
      <c r="F272" s="34"/>
    </row>
    <row r="273" spans="1:6" x14ac:dyDescent="0.3">
      <c r="A273" s="43"/>
      <c r="B273" s="35"/>
      <c r="C273" s="35"/>
      <c r="D273" s="35"/>
      <c r="E273" s="34"/>
      <c r="F273" s="34"/>
    </row>
    <row r="274" spans="1:6" x14ac:dyDescent="0.3">
      <c r="A274" s="43"/>
      <c r="B274" s="35"/>
      <c r="C274" s="35"/>
      <c r="D274" s="35"/>
      <c r="E274" s="34"/>
      <c r="F274" s="34"/>
    </row>
    <row r="275" spans="1:6" x14ac:dyDescent="0.3">
      <c r="A275" s="43"/>
      <c r="B275" s="35"/>
      <c r="C275" s="35"/>
      <c r="D275" s="35"/>
      <c r="E275" s="34"/>
      <c r="F275" s="34"/>
    </row>
    <row r="276" spans="1:6" x14ac:dyDescent="0.3">
      <c r="A276" s="43"/>
      <c r="B276" s="35"/>
      <c r="C276" s="35"/>
      <c r="D276" s="35"/>
      <c r="E276" s="34"/>
      <c r="F276" s="34"/>
    </row>
    <row r="277" spans="1:6" x14ac:dyDescent="0.3">
      <c r="A277" s="43"/>
      <c r="B277" s="35"/>
      <c r="C277" s="35"/>
      <c r="D277" s="35"/>
      <c r="E277" s="34"/>
      <c r="F277" s="34"/>
    </row>
    <row r="278" spans="1:6" x14ac:dyDescent="0.3">
      <c r="A278" s="43"/>
      <c r="B278" s="35"/>
      <c r="C278" s="35"/>
      <c r="D278" s="35"/>
      <c r="E278" s="34"/>
      <c r="F278" s="34"/>
    </row>
    <row r="279" spans="1:6" x14ac:dyDescent="0.3">
      <c r="A279" s="43"/>
      <c r="B279" s="35"/>
      <c r="C279" s="35"/>
      <c r="D279" s="35"/>
      <c r="E279" s="34"/>
      <c r="F279" s="34"/>
    </row>
    <row r="280" spans="1:6" x14ac:dyDescent="0.3">
      <c r="A280" s="43"/>
      <c r="B280" s="35"/>
      <c r="C280" s="35"/>
      <c r="D280" s="35"/>
      <c r="E280" s="34"/>
      <c r="F280" s="34"/>
    </row>
    <row r="281" spans="1:6" x14ac:dyDescent="0.3">
      <c r="A281" s="43"/>
      <c r="B281" s="35"/>
      <c r="C281" s="35"/>
      <c r="D281" s="35"/>
      <c r="E281" s="34"/>
      <c r="F281" s="34"/>
    </row>
    <row r="282" spans="1:6" x14ac:dyDescent="0.3">
      <c r="A282" s="43"/>
      <c r="B282" s="35"/>
      <c r="C282" s="35"/>
      <c r="D282" s="35"/>
      <c r="E282" s="34"/>
      <c r="F282" s="34"/>
    </row>
    <row r="283" spans="1:6" x14ac:dyDescent="0.3">
      <c r="A283" s="43"/>
      <c r="B283" s="35"/>
      <c r="C283" s="35"/>
      <c r="D283" s="35"/>
      <c r="E283" s="34"/>
      <c r="F283" s="34"/>
    </row>
    <row r="284" spans="1:6" x14ac:dyDescent="0.3">
      <c r="A284" s="43"/>
      <c r="B284" s="35"/>
      <c r="C284" s="35"/>
      <c r="D284" s="35"/>
      <c r="E284" s="34"/>
      <c r="F284" s="34"/>
    </row>
    <row r="285" spans="1:6" x14ac:dyDescent="0.3">
      <c r="A285" s="43"/>
      <c r="B285" s="35"/>
      <c r="C285" s="35"/>
      <c r="D285" s="35"/>
      <c r="E285" s="34"/>
      <c r="F285" s="34"/>
    </row>
    <row r="286" spans="1:6" x14ac:dyDescent="0.3">
      <c r="A286" s="43"/>
      <c r="B286" s="35"/>
      <c r="C286" s="35"/>
      <c r="D286" s="35"/>
      <c r="E286" s="34"/>
      <c r="F286" s="34"/>
    </row>
    <row r="287" spans="1:6" x14ac:dyDescent="0.3">
      <c r="A287" s="43"/>
      <c r="B287" s="35"/>
      <c r="C287" s="35"/>
      <c r="D287" s="35"/>
      <c r="E287" s="34"/>
      <c r="F287" s="34"/>
    </row>
    <row r="288" spans="1:6" x14ac:dyDescent="0.3">
      <c r="A288" s="43"/>
      <c r="B288" s="35"/>
      <c r="C288" s="35"/>
      <c r="D288" s="35"/>
      <c r="E288" s="34"/>
      <c r="F288" s="34"/>
    </row>
    <row r="289" spans="1:6" x14ac:dyDescent="0.3">
      <c r="A289" s="43"/>
      <c r="B289" s="35"/>
      <c r="C289" s="35"/>
      <c r="D289" s="35"/>
      <c r="E289" s="34"/>
      <c r="F289" s="34"/>
    </row>
    <row r="290" spans="1:6" x14ac:dyDescent="0.3">
      <c r="A290" s="43"/>
      <c r="B290" s="35"/>
      <c r="C290" s="35"/>
      <c r="D290" s="35"/>
      <c r="E290" s="34"/>
      <c r="F290" s="34"/>
    </row>
    <row r="291" spans="1:6" x14ac:dyDescent="0.3">
      <c r="A291" s="43"/>
      <c r="B291" s="35"/>
      <c r="C291" s="35"/>
      <c r="D291" s="35"/>
      <c r="E291" s="34"/>
      <c r="F291" s="34"/>
    </row>
    <row r="292" spans="1:6" x14ac:dyDescent="0.3">
      <c r="A292" s="43"/>
      <c r="B292" s="35"/>
      <c r="C292" s="35"/>
      <c r="D292" s="35"/>
      <c r="E292" s="34"/>
      <c r="F292" s="34"/>
    </row>
    <row r="293" spans="1:6" x14ac:dyDescent="0.3">
      <c r="A293" s="43"/>
      <c r="B293" s="35"/>
      <c r="C293" s="35"/>
      <c r="D293" s="35"/>
      <c r="E293" s="34"/>
      <c r="F293" s="34"/>
    </row>
    <row r="294" spans="1:6" x14ac:dyDescent="0.3">
      <c r="A294" s="43"/>
      <c r="B294" s="35"/>
      <c r="C294" s="35"/>
      <c r="D294" s="35"/>
      <c r="E294" s="34"/>
      <c r="F294" s="34"/>
    </row>
    <row r="295" spans="1:6" x14ac:dyDescent="0.3">
      <c r="A295" s="43"/>
      <c r="B295" s="35"/>
      <c r="C295" s="35"/>
      <c r="D295" s="35"/>
      <c r="E295" s="34"/>
      <c r="F295" s="34"/>
    </row>
    <row r="296" spans="1:6" x14ac:dyDescent="0.3">
      <c r="A296" s="43"/>
      <c r="B296" s="35"/>
      <c r="C296" s="35"/>
      <c r="D296" s="35"/>
      <c r="E296" s="34"/>
      <c r="F296" s="34"/>
    </row>
    <row r="297" spans="1:6" x14ac:dyDescent="0.3">
      <c r="A297" s="43"/>
      <c r="B297" s="35"/>
      <c r="C297" s="35"/>
      <c r="D297" s="35"/>
      <c r="E297" s="34"/>
      <c r="F297" s="34"/>
    </row>
    <row r="298" spans="1:6" x14ac:dyDescent="0.3">
      <c r="A298" s="43"/>
      <c r="B298" s="35"/>
      <c r="C298" s="35"/>
      <c r="D298" s="35"/>
      <c r="E298" s="34"/>
      <c r="F298" s="34"/>
    </row>
    <row r="299" spans="1:6" x14ac:dyDescent="0.3">
      <c r="A299" s="43"/>
      <c r="B299" s="35"/>
      <c r="C299" s="35"/>
      <c r="D299" s="35"/>
      <c r="E299" s="34"/>
      <c r="F299" s="34"/>
    </row>
    <row r="300" spans="1:6" x14ac:dyDescent="0.3">
      <c r="A300" s="43"/>
      <c r="B300" s="35"/>
      <c r="C300" s="35"/>
      <c r="D300" s="35"/>
      <c r="E300" s="34"/>
      <c r="F300" s="34"/>
    </row>
    <row r="301" spans="1:6" x14ac:dyDescent="0.3">
      <c r="A301" s="43"/>
      <c r="B301" s="35"/>
      <c r="C301" s="35"/>
      <c r="D301" s="35"/>
      <c r="E301" s="34"/>
      <c r="F301" s="34"/>
    </row>
    <row r="302" spans="1:6" x14ac:dyDescent="0.3">
      <c r="A302" s="43"/>
      <c r="B302" s="35"/>
      <c r="C302" s="35"/>
      <c r="D302" s="35"/>
      <c r="E302" s="34"/>
      <c r="F302" s="34"/>
    </row>
    <row r="303" spans="1:6" x14ac:dyDescent="0.3">
      <c r="A303" s="43"/>
      <c r="B303" s="35"/>
      <c r="C303" s="35"/>
      <c r="D303" s="35"/>
      <c r="E303" s="34"/>
      <c r="F303" s="34"/>
    </row>
    <row r="304" spans="1:6" x14ac:dyDescent="0.3">
      <c r="A304" s="43"/>
      <c r="B304" s="35"/>
      <c r="C304" s="35"/>
      <c r="D304" s="35"/>
      <c r="E304" s="34"/>
      <c r="F304" s="34"/>
    </row>
    <row r="305" spans="1:6" x14ac:dyDescent="0.3">
      <c r="A305" s="43"/>
      <c r="B305" s="35"/>
      <c r="C305" s="35"/>
      <c r="D305" s="35"/>
      <c r="E305" s="34"/>
      <c r="F305" s="34"/>
    </row>
    <row r="306" spans="1:6" x14ac:dyDescent="0.3">
      <c r="A306" s="43"/>
      <c r="B306" s="35"/>
      <c r="C306" s="35"/>
      <c r="D306" s="35"/>
      <c r="E306" s="34"/>
      <c r="F306" s="34"/>
    </row>
    <row r="307" spans="1:6" x14ac:dyDescent="0.3">
      <c r="A307" s="43"/>
      <c r="B307" s="35"/>
      <c r="C307" s="35"/>
      <c r="D307" s="35"/>
      <c r="E307" s="34"/>
      <c r="F307" s="34"/>
    </row>
    <row r="308" spans="1:6" x14ac:dyDescent="0.3">
      <c r="A308" s="43"/>
      <c r="B308" s="35"/>
      <c r="C308" s="35"/>
      <c r="D308" s="35"/>
      <c r="E308" s="34"/>
      <c r="F308" s="34"/>
    </row>
    <row r="309" spans="1:6" x14ac:dyDescent="0.3">
      <c r="A309" s="43"/>
      <c r="B309" s="35"/>
      <c r="C309" s="35"/>
      <c r="D309" s="35"/>
      <c r="E309" s="34"/>
      <c r="F309" s="34"/>
    </row>
    <row r="310" spans="1:6" x14ac:dyDescent="0.3">
      <c r="A310" s="43"/>
      <c r="B310" s="35"/>
      <c r="C310" s="35"/>
      <c r="D310" s="35"/>
      <c r="E310" s="34"/>
      <c r="F310" s="34"/>
    </row>
    <row r="311" spans="1:6" x14ac:dyDescent="0.3">
      <c r="A311" s="43"/>
      <c r="B311" s="35"/>
      <c r="C311" s="35"/>
      <c r="D311" s="35"/>
      <c r="E311" s="34"/>
      <c r="F311" s="34"/>
    </row>
    <row r="312" spans="1:6" x14ac:dyDescent="0.3">
      <c r="A312" s="43"/>
      <c r="B312" s="35"/>
      <c r="C312" s="35"/>
      <c r="D312" s="35"/>
      <c r="E312" s="34"/>
      <c r="F312" s="34"/>
    </row>
    <row r="313" spans="1:6" x14ac:dyDescent="0.3">
      <c r="A313" s="43"/>
      <c r="B313" s="35"/>
      <c r="C313" s="35"/>
      <c r="D313" s="35"/>
      <c r="E313" s="34"/>
      <c r="F313" s="34"/>
    </row>
    <row r="314" spans="1:6" x14ac:dyDescent="0.3">
      <c r="A314" s="43"/>
      <c r="B314" s="35"/>
      <c r="C314" s="35"/>
      <c r="D314" s="35"/>
      <c r="E314" s="34"/>
      <c r="F314" s="34"/>
    </row>
    <row r="315" spans="1:6" x14ac:dyDescent="0.3">
      <c r="A315" s="43"/>
      <c r="B315" s="35"/>
      <c r="C315" s="35"/>
      <c r="D315" s="35"/>
      <c r="E315" s="34"/>
      <c r="F315" s="34"/>
    </row>
    <row r="316" spans="1:6" x14ac:dyDescent="0.3">
      <c r="A316" s="43"/>
      <c r="B316" s="35"/>
      <c r="C316" s="35"/>
      <c r="D316" s="35"/>
      <c r="E316" s="34"/>
      <c r="F316" s="34"/>
    </row>
    <row r="317" spans="1:6" x14ac:dyDescent="0.3">
      <c r="A317" s="43"/>
      <c r="B317" s="35"/>
      <c r="C317" s="35"/>
      <c r="D317" s="35"/>
      <c r="E317" s="34"/>
      <c r="F317" s="34"/>
    </row>
    <row r="318" spans="1:6" x14ac:dyDescent="0.3">
      <c r="A318" s="43"/>
      <c r="B318" s="35"/>
      <c r="C318" s="35"/>
      <c r="D318" s="35"/>
      <c r="E318" s="34"/>
      <c r="F318" s="34"/>
    </row>
    <row r="319" spans="1:6" x14ac:dyDescent="0.3">
      <c r="A319" s="43"/>
      <c r="B319" s="35"/>
      <c r="C319" s="35"/>
      <c r="D319" s="35"/>
      <c r="E319" s="34"/>
      <c r="F319" s="34"/>
    </row>
    <row r="320" spans="1:6" x14ac:dyDescent="0.3">
      <c r="A320" s="43"/>
      <c r="B320" s="35"/>
      <c r="C320" s="35"/>
      <c r="D320" s="35"/>
      <c r="E320" s="34"/>
      <c r="F320" s="34"/>
    </row>
    <row r="321" spans="1:6" x14ac:dyDescent="0.3">
      <c r="A321" s="43"/>
      <c r="B321" s="35"/>
      <c r="C321" s="35"/>
      <c r="D321" s="35"/>
      <c r="E321" s="34"/>
      <c r="F321" s="34"/>
    </row>
    <row r="322" spans="1:6" x14ac:dyDescent="0.3">
      <c r="A322" s="43"/>
      <c r="B322" s="35"/>
      <c r="C322" s="35"/>
      <c r="D322" s="35"/>
      <c r="E322" s="34"/>
      <c r="F322" s="34"/>
    </row>
    <row r="323" spans="1:6" x14ac:dyDescent="0.3">
      <c r="A323" s="43"/>
      <c r="B323" s="35"/>
      <c r="C323" s="35"/>
      <c r="D323" s="35"/>
      <c r="E323" s="34"/>
      <c r="F323" s="34"/>
    </row>
    <row r="324" spans="1:6" x14ac:dyDescent="0.3">
      <c r="A324" s="43"/>
      <c r="B324" s="35"/>
      <c r="C324" s="35"/>
      <c r="D324" s="35"/>
      <c r="E324" s="34"/>
      <c r="F324" s="34"/>
    </row>
    <row r="325" spans="1:6" x14ac:dyDescent="0.3">
      <c r="A325" s="43"/>
      <c r="B325" s="35"/>
      <c r="C325" s="35"/>
      <c r="D325" s="35"/>
      <c r="E325" s="34"/>
      <c r="F325" s="34"/>
    </row>
    <row r="326" spans="1:6" x14ac:dyDescent="0.3">
      <c r="A326" s="43"/>
      <c r="B326" s="35"/>
      <c r="C326" s="35"/>
      <c r="D326" s="35"/>
      <c r="E326" s="34"/>
      <c r="F326" s="34"/>
    </row>
    <row r="327" spans="1:6" x14ac:dyDescent="0.3">
      <c r="A327" s="43"/>
      <c r="B327" s="35"/>
      <c r="C327" s="35"/>
      <c r="D327" s="35"/>
      <c r="E327" s="34"/>
      <c r="F327" s="34"/>
    </row>
    <row r="328" spans="1:6" x14ac:dyDescent="0.3">
      <c r="A328" s="43"/>
      <c r="B328" s="35"/>
      <c r="C328" s="35"/>
      <c r="D328" s="35"/>
      <c r="E328" s="34"/>
      <c r="F328" s="34"/>
    </row>
    <row r="329" spans="1:6" x14ac:dyDescent="0.3">
      <c r="A329" s="43"/>
      <c r="B329" s="35"/>
      <c r="C329" s="35"/>
      <c r="D329" s="35"/>
      <c r="E329" s="34"/>
      <c r="F329" s="34"/>
    </row>
    <row r="330" spans="1:6" x14ac:dyDescent="0.3">
      <c r="A330" s="43"/>
      <c r="B330" s="35"/>
      <c r="C330" s="35"/>
      <c r="D330" s="35"/>
      <c r="E330" s="34"/>
      <c r="F330" s="34"/>
    </row>
    <row r="331" spans="1:6" x14ac:dyDescent="0.3">
      <c r="A331" s="43"/>
      <c r="B331" s="35"/>
      <c r="C331" s="35"/>
      <c r="D331" s="35"/>
      <c r="E331" s="34"/>
      <c r="F331" s="34"/>
    </row>
    <row r="332" spans="1:6" x14ac:dyDescent="0.3">
      <c r="A332" s="43"/>
      <c r="B332" s="35"/>
      <c r="C332" s="35"/>
      <c r="D332" s="35"/>
      <c r="E332" s="34"/>
      <c r="F332" s="34"/>
    </row>
    <row r="333" spans="1:6" x14ac:dyDescent="0.3">
      <c r="A333" s="43"/>
      <c r="B333" s="35"/>
      <c r="C333" s="35"/>
      <c r="D333" s="35"/>
      <c r="E333" s="34"/>
      <c r="F333" s="34"/>
    </row>
    <row r="334" spans="1:6" x14ac:dyDescent="0.3">
      <c r="A334" s="43"/>
      <c r="B334" s="35"/>
      <c r="C334" s="35"/>
      <c r="D334" s="35"/>
      <c r="E334" s="34"/>
      <c r="F334" s="34"/>
    </row>
    <row r="335" spans="1:6" x14ac:dyDescent="0.3">
      <c r="A335" s="43"/>
      <c r="B335" s="35"/>
      <c r="C335" s="35"/>
      <c r="D335" s="35"/>
      <c r="E335" s="34"/>
      <c r="F335" s="34"/>
    </row>
    <row r="336" spans="1:6" x14ac:dyDescent="0.3">
      <c r="A336" s="43"/>
      <c r="B336" s="35"/>
      <c r="C336" s="35"/>
      <c r="D336" s="35"/>
      <c r="E336" s="34"/>
      <c r="F336" s="34"/>
    </row>
    <row r="337" spans="1:6" x14ac:dyDescent="0.3">
      <c r="A337" s="43"/>
      <c r="B337" s="35"/>
      <c r="C337" s="35"/>
      <c r="D337" s="35"/>
      <c r="E337" s="34"/>
      <c r="F337" s="34"/>
    </row>
    <row r="338" spans="1:6" x14ac:dyDescent="0.3">
      <c r="A338" s="43"/>
      <c r="B338" s="35"/>
      <c r="C338" s="35"/>
      <c r="D338" s="35"/>
      <c r="E338" s="34"/>
      <c r="F338" s="34"/>
    </row>
    <row r="339" spans="1:6" x14ac:dyDescent="0.3">
      <c r="A339" s="43"/>
      <c r="B339" s="35"/>
      <c r="C339" s="35"/>
      <c r="D339" s="35"/>
      <c r="E339" s="34"/>
      <c r="F339" s="34"/>
    </row>
    <row r="340" spans="1:6" x14ac:dyDescent="0.3">
      <c r="A340" s="43"/>
      <c r="B340" s="35"/>
      <c r="C340" s="35"/>
      <c r="D340" s="35"/>
      <c r="E340" s="34"/>
      <c r="F340" s="34"/>
    </row>
    <row r="341" spans="1:6" x14ac:dyDescent="0.3">
      <c r="A341" s="43"/>
      <c r="B341" s="35"/>
      <c r="C341" s="35"/>
      <c r="D341" s="35"/>
      <c r="E341" s="34"/>
      <c r="F341" s="34"/>
    </row>
    <row r="342" spans="1:6" x14ac:dyDescent="0.3">
      <c r="A342" s="43"/>
      <c r="B342" s="35"/>
      <c r="C342" s="35"/>
      <c r="D342" s="35"/>
      <c r="E342" s="34"/>
      <c r="F342" s="34"/>
    </row>
    <row r="343" spans="1:6" x14ac:dyDescent="0.3">
      <c r="A343" s="43"/>
      <c r="B343" s="35"/>
      <c r="C343" s="35"/>
      <c r="D343" s="35"/>
      <c r="E343" s="34"/>
      <c r="F343" s="34"/>
    </row>
    <row r="344" spans="1:6" x14ac:dyDescent="0.3">
      <c r="A344" s="43"/>
      <c r="B344" s="35"/>
      <c r="C344" s="35"/>
      <c r="D344" s="35"/>
      <c r="E344" s="34"/>
      <c r="F344" s="34"/>
    </row>
    <row r="345" spans="1:6" x14ac:dyDescent="0.3">
      <c r="A345" s="43"/>
      <c r="B345" s="35"/>
      <c r="C345" s="35"/>
      <c r="D345" s="35"/>
      <c r="E345" s="34"/>
      <c r="F345" s="34"/>
    </row>
    <row r="346" spans="1:6" x14ac:dyDescent="0.3">
      <c r="A346" s="43"/>
      <c r="B346" s="35"/>
      <c r="C346" s="35"/>
      <c r="D346" s="35"/>
      <c r="E346" s="34"/>
      <c r="F346" s="34"/>
    </row>
    <row r="347" spans="1:6" x14ac:dyDescent="0.3">
      <c r="A347" s="43"/>
      <c r="B347" s="35"/>
      <c r="C347" s="35"/>
      <c r="D347" s="35"/>
      <c r="E347" s="34"/>
      <c r="F347" s="34"/>
    </row>
    <row r="348" spans="1:6" x14ac:dyDescent="0.3">
      <c r="A348" s="43"/>
      <c r="B348" s="35"/>
      <c r="C348" s="35"/>
      <c r="D348" s="35"/>
      <c r="E348" s="34"/>
      <c r="F348" s="34"/>
    </row>
    <row r="349" spans="1:6" x14ac:dyDescent="0.3">
      <c r="A349" s="43"/>
      <c r="B349" s="35"/>
      <c r="C349" s="35"/>
      <c r="D349" s="35"/>
      <c r="E349" s="34"/>
      <c r="F349" s="34"/>
    </row>
    <row r="350" spans="1:6" x14ac:dyDescent="0.3">
      <c r="A350" s="43"/>
      <c r="B350" s="35"/>
      <c r="C350" s="35"/>
      <c r="D350" s="35"/>
      <c r="E350" s="34"/>
      <c r="F350" s="34"/>
    </row>
    <row r="351" spans="1:6" x14ac:dyDescent="0.3">
      <c r="A351" s="43"/>
      <c r="B351" s="35"/>
      <c r="C351" s="35"/>
      <c r="D351" s="35"/>
      <c r="E351" s="34"/>
      <c r="F351" s="34"/>
    </row>
    <row r="352" spans="1:6" x14ac:dyDescent="0.3">
      <c r="A352" s="43"/>
      <c r="B352" s="35"/>
      <c r="C352" s="35"/>
      <c r="D352" s="35"/>
      <c r="E352" s="34"/>
      <c r="F352" s="34"/>
    </row>
    <row r="353" spans="1:6" x14ac:dyDescent="0.3">
      <c r="A353" s="43"/>
      <c r="B353" s="35"/>
      <c r="C353" s="35"/>
      <c r="D353" s="35"/>
      <c r="E353" s="34"/>
      <c r="F353" s="34"/>
    </row>
    <row r="354" spans="1:6" x14ac:dyDescent="0.3">
      <c r="A354" s="43"/>
      <c r="B354" s="35"/>
      <c r="C354" s="35"/>
      <c r="D354" s="35"/>
      <c r="E354" s="34"/>
      <c r="F354" s="34"/>
    </row>
    <row r="355" spans="1:6" x14ac:dyDescent="0.3">
      <c r="A355" s="43"/>
      <c r="B355" s="35"/>
      <c r="C355" s="35"/>
      <c r="D355" s="35"/>
      <c r="E355" s="34"/>
      <c r="F355" s="34"/>
    </row>
    <row r="356" spans="1:6" x14ac:dyDescent="0.3">
      <c r="A356" s="43"/>
      <c r="B356" s="35"/>
      <c r="C356" s="35"/>
      <c r="D356" s="35"/>
      <c r="E356" s="34"/>
      <c r="F356" s="34"/>
    </row>
    <row r="357" spans="1:6" x14ac:dyDescent="0.3">
      <c r="A357" s="43"/>
      <c r="B357" s="35"/>
      <c r="C357" s="35"/>
      <c r="D357" s="35"/>
      <c r="E357" s="34"/>
      <c r="F357" s="34"/>
    </row>
    <row r="358" spans="1:6" x14ac:dyDescent="0.3">
      <c r="A358" s="43"/>
      <c r="B358" s="35"/>
      <c r="C358" s="35"/>
      <c r="D358" s="35"/>
      <c r="E358" s="34"/>
      <c r="F358" s="34"/>
    </row>
    <row r="359" spans="1:6" x14ac:dyDescent="0.3">
      <c r="A359" s="43"/>
      <c r="B359" s="35"/>
      <c r="C359" s="35"/>
      <c r="D359" s="35"/>
      <c r="E359" s="34"/>
      <c r="F359" s="34"/>
    </row>
    <row r="360" spans="1:6" x14ac:dyDescent="0.3">
      <c r="A360" s="43"/>
      <c r="B360" s="35"/>
      <c r="C360" s="35"/>
      <c r="D360" s="35"/>
      <c r="E360" s="34"/>
      <c r="F360" s="34"/>
    </row>
    <row r="361" spans="1:6" x14ac:dyDescent="0.3">
      <c r="A361" s="43"/>
      <c r="B361" s="35"/>
      <c r="C361" s="35"/>
      <c r="D361" s="35"/>
      <c r="E361" s="34"/>
      <c r="F361" s="34"/>
    </row>
    <row r="362" spans="1:6" x14ac:dyDescent="0.3">
      <c r="A362" s="43"/>
      <c r="B362" s="35"/>
      <c r="C362" s="35"/>
      <c r="D362" s="35"/>
      <c r="E362" s="34"/>
      <c r="F362" s="34"/>
    </row>
    <row r="363" spans="1:6" x14ac:dyDescent="0.3">
      <c r="A363" s="43"/>
      <c r="B363" s="35"/>
      <c r="C363" s="35"/>
      <c r="D363" s="35"/>
      <c r="E363" s="34"/>
      <c r="F363" s="34"/>
    </row>
    <row r="364" spans="1:6" x14ac:dyDescent="0.3">
      <c r="A364" s="43"/>
      <c r="B364" s="35"/>
      <c r="C364" s="35"/>
      <c r="D364" s="35"/>
      <c r="E364" s="34"/>
      <c r="F364" s="34"/>
    </row>
    <row r="365" spans="1:6" x14ac:dyDescent="0.3">
      <c r="A365" s="43"/>
      <c r="B365" s="35"/>
      <c r="C365" s="35"/>
      <c r="D365" s="35"/>
      <c r="E365" s="34"/>
      <c r="F365" s="34"/>
    </row>
    <row r="366" spans="1:6" x14ac:dyDescent="0.3">
      <c r="A366" s="43"/>
      <c r="B366" s="35"/>
      <c r="C366" s="35"/>
      <c r="D366" s="35"/>
      <c r="E366" s="34"/>
      <c r="F366" s="34"/>
    </row>
    <row r="367" spans="1:6" x14ac:dyDescent="0.3">
      <c r="A367" s="43"/>
      <c r="B367" s="35"/>
      <c r="C367" s="35"/>
      <c r="D367" s="35"/>
      <c r="E367" s="34"/>
      <c r="F367" s="34"/>
    </row>
    <row r="368" spans="1:6" x14ac:dyDescent="0.3">
      <c r="A368" s="43"/>
      <c r="B368" s="35"/>
      <c r="C368" s="35"/>
      <c r="D368" s="35"/>
      <c r="E368" s="34"/>
      <c r="F368" s="34"/>
    </row>
    <row r="369" spans="1:6" x14ac:dyDescent="0.3">
      <c r="A369" s="43"/>
      <c r="B369" s="35"/>
      <c r="C369" s="35"/>
      <c r="D369" s="35"/>
      <c r="E369" s="34"/>
      <c r="F369" s="34"/>
    </row>
    <row r="370" spans="1:6" x14ac:dyDescent="0.3">
      <c r="A370" s="43"/>
      <c r="B370" s="35"/>
      <c r="C370" s="35"/>
      <c r="D370" s="35"/>
      <c r="E370" s="34"/>
      <c r="F370" s="34"/>
    </row>
    <row r="371" spans="1:6" x14ac:dyDescent="0.3">
      <c r="A371" s="43"/>
      <c r="B371" s="35"/>
      <c r="C371" s="35"/>
      <c r="D371" s="35"/>
      <c r="E371" s="34"/>
      <c r="F371" s="34"/>
    </row>
    <row r="372" spans="1:6" x14ac:dyDescent="0.3">
      <c r="A372" s="43"/>
      <c r="B372" s="35"/>
      <c r="C372" s="35"/>
      <c r="D372" s="35"/>
      <c r="E372" s="34"/>
      <c r="F372" s="34"/>
    </row>
    <row r="373" spans="1:6" x14ac:dyDescent="0.3">
      <c r="A373" s="43"/>
      <c r="B373" s="35"/>
      <c r="C373" s="35"/>
      <c r="D373" s="35"/>
      <c r="E373" s="34"/>
      <c r="F373" s="34"/>
    </row>
    <row r="374" spans="1:6" x14ac:dyDescent="0.3">
      <c r="A374" s="43"/>
      <c r="B374" s="35"/>
      <c r="C374" s="35"/>
      <c r="D374" s="35"/>
      <c r="E374" s="34"/>
      <c r="F374" s="34"/>
    </row>
    <row r="375" spans="1:6" x14ac:dyDescent="0.3">
      <c r="A375" s="43"/>
      <c r="B375" s="35"/>
      <c r="C375" s="35"/>
      <c r="D375" s="35"/>
      <c r="E375" s="34"/>
      <c r="F375" s="34"/>
    </row>
    <row r="376" spans="1:6" x14ac:dyDescent="0.3">
      <c r="A376" s="43"/>
      <c r="B376" s="35"/>
      <c r="C376" s="35"/>
      <c r="D376" s="35"/>
      <c r="E376" s="34"/>
      <c r="F376" s="34"/>
    </row>
    <row r="377" spans="1:6" x14ac:dyDescent="0.3">
      <c r="A377" s="43"/>
      <c r="B377" s="35"/>
      <c r="C377" s="35"/>
      <c r="D377" s="35"/>
      <c r="E377" s="34"/>
      <c r="F377" s="34"/>
    </row>
    <row r="378" spans="1:6" x14ac:dyDescent="0.3">
      <c r="A378" s="43"/>
      <c r="B378" s="35"/>
      <c r="C378" s="35"/>
      <c r="D378" s="35"/>
      <c r="E378" s="34"/>
      <c r="F378" s="34"/>
    </row>
    <row r="379" spans="1:6" x14ac:dyDescent="0.3">
      <c r="A379" s="43"/>
      <c r="B379" s="35"/>
      <c r="C379" s="35"/>
      <c r="D379" s="35"/>
      <c r="E379" s="34"/>
      <c r="F379" s="34"/>
    </row>
    <row r="380" spans="1:6" x14ac:dyDescent="0.3">
      <c r="A380" s="43"/>
      <c r="B380" s="35"/>
      <c r="C380" s="35"/>
      <c r="D380" s="35"/>
      <c r="E380" s="34"/>
      <c r="F380" s="34"/>
    </row>
    <row r="381" spans="1:6" x14ac:dyDescent="0.3">
      <c r="A381" s="43"/>
      <c r="B381" s="35"/>
      <c r="C381" s="35"/>
      <c r="D381" s="35"/>
      <c r="E381" s="34"/>
      <c r="F381" s="34"/>
    </row>
    <row r="382" spans="1:6" x14ac:dyDescent="0.3">
      <c r="A382" s="43"/>
      <c r="B382" s="35"/>
      <c r="C382" s="35"/>
      <c r="D382" s="35"/>
      <c r="E382" s="34"/>
      <c r="F382" s="34"/>
    </row>
    <row r="383" spans="1:6" x14ac:dyDescent="0.3">
      <c r="A383" s="43"/>
      <c r="B383" s="35"/>
      <c r="C383" s="35"/>
      <c r="D383" s="35"/>
      <c r="E383" s="34"/>
      <c r="F383" s="34"/>
    </row>
    <row r="384" spans="1:6" x14ac:dyDescent="0.3">
      <c r="A384" s="43"/>
      <c r="B384" s="35"/>
      <c r="C384" s="35"/>
      <c r="D384" s="35"/>
      <c r="E384" s="34"/>
      <c r="F384" s="34"/>
    </row>
    <row r="385" spans="1:6" x14ac:dyDescent="0.3">
      <c r="A385" s="43"/>
      <c r="B385" s="35"/>
      <c r="C385" s="35"/>
      <c r="D385" s="35"/>
      <c r="E385" s="34"/>
      <c r="F385" s="34"/>
    </row>
    <row r="386" spans="1:6" x14ac:dyDescent="0.3">
      <c r="A386" s="43"/>
      <c r="B386" s="35"/>
      <c r="C386" s="35"/>
      <c r="D386" s="35"/>
      <c r="E386" s="34"/>
      <c r="F386" s="34"/>
    </row>
    <row r="387" spans="1:6" x14ac:dyDescent="0.3">
      <c r="A387" s="43"/>
      <c r="B387" s="35"/>
      <c r="C387" s="35"/>
      <c r="D387" s="35"/>
      <c r="E387" s="34"/>
      <c r="F387" s="34"/>
    </row>
    <row r="388" spans="1:6" x14ac:dyDescent="0.3">
      <c r="A388" s="43"/>
      <c r="B388" s="35"/>
      <c r="C388" s="35"/>
      <c r="D388" s="35"/>
      <c r="E388" s="34"/>
      <c r="F388" s="34"/>
    </row>
    <row r="389" spans="1:6" x14ac:dyDescent="0.3">
      <c r="A389" s="43"/>
      <c r="B389" s="35"/>
      <c r="C389" s="35"/>
      <c r="D389" s="35"/>
      <c r="E389" s="34"/>
      <c r="F389" s="34"/>
    </row>
    <row r="390" spans="1:6" x14ac:dyDescent="0.3">
      <c r="A390" s="43"/>
      <c r="B390" s="35"/>
      <c r="C390" s="35"/>
      <c r="D390" s="35"/>
      <c r="E390" s="34"/>
      <c r="F390" s="34"/>
    </row>
    <row r="391" spans="1:6" x14ac:dyDescent="0.3">
      <c r="A391" s="43"/>
      <c r="B391" s="35"/>
      <c r="C391" s="35"/>
      <c r="D391" s="35"/>
      <c r="E391" s="34"/>
      <c r="F391" s="34"/>
    </row>
    <row r="392" spans="1:6" x14ac:dyDescent="0.3">
      <c r="A392" s="43"/>
      <c r="B392" s="35"/>
      <c r="C392" s="35"/>
      <c r="D392" s="35"/>
      <c r="E392" s="34"/>
      <c r="F392" s="34"/>
    </row>
    <row r="393" spans="1:6" x14ac:dyDescent="0.3">
      <c r="A393" s="43"/>
      <c r="B393" s="35"/>
      <c r="C393" s="35"/>
      <c r="D393" s="35"/>
      <c r="E393" s="34"/>
      <c r="F393" s="34"/>
    </row>
    <row r="394" spans="1:6" x14ac:dyDescent="0.3">
      <c r="A394" s="43"/>
      <c r="B394" s="35"/>
      <c r="C394" s="35"/>
      <c r="D394" s="35"/>
      <c r="E394" s="34"/>
      <c r="F394" s="34"/>
    </row>
    <row r="395" spans="1:6" x14ac:dyDescent="0.3">
      <c r="A395" s="43"/>
      <c r="B395" s="35"/>
      <c r="C395" s="35"/>
      <c r="D395" s="35"/>
      <c r="E395" s="34"/>
      <c r="F395" s="34"/>
    </row>
    <row r="396" spans="1:6" x14ac:dyDescent="0.3">
      <c r="A396" s="43"/>
      <c r="B396" s="35"/>
      <c r="C396" s="35"/>
      <c r="D396" s="35"/>
      <c r="E396" s="34"/>
      <c r="F396" s="34"/>
    </row>
    <row r="397" spans="1:6" x14ac:dyDescent="0.3">
      <c r="A397" s="43"/>
      <c r="B397" s="35"/>
      <c r="C397" s="35"/>
      <c r="D397" s="35"/>
      <c r="E397" s="34"/>
      <c r="F397" s="34"/>
    </row>
    <row r="398" spans="1:6" x14ac:dyDescent="0.3">
      <c r="A398" s="43"/>
      <c r="B398" s="35"/>
      <c r="C398" s="35"/>
      <c r="D398" s="35"/>
      <c r="E398" s="34"/>
      <c r="F398" s="34"/>
    </row>
    <row r="399" spans="1:6" x14ac:dyDescent="0.3">
      <c r="A399" s="43"/>
      <c r="B399" s="35"/>
      <c r="C399" s="35"/>
      <c r="D399" s="35"/>
      <c r="E399" s="34"/>
      <c r="F399" s="34"/>
    </row>
    <row r="400" spans="1:6" x14ac:dyDescent="0.3">
      <c r="A400" s="43"/>
      <c r="B400" s="35"/>
      <c r="C400" s="35"/>
      <c r="D400" s="35"/>
      <c r="E400" s="34"/>
      <c r="F400" s="34"/>
    </row>
    <row r="401" spans="1:6" x14ac:dyDescent="0.3">
      <c r="A401" s="43"/>
      <c r="B401" s="35"/>
      <c r="C401" s="35"/>
      <c r="D401" s="35"/>
      <c r="E401" s="34"/>
      <c r="F401" s="34"/>
    </row>
    <row r="402" spans="1:6" x14ac:dyDescent="0.3">
      <c r="A402" s="43"/>
      <c r="B402" s="35"/>
      <c r="C402" s="35"/>
      <c r="D402" s="35"/>
      <c r="E402" s="34"/>
      <c r="F402" s="34"/>
    </row>
    <row r="403" spans="1:6" x14ac:dyDescent="0.3">
      <c r="A403" s="43"/>
      <c r="B403" s="35"/>
      <c r="C403" s="35"/>
      <c r="D403" s="35"/>
      <c r="E403" s="34"/>
      <c r="F403" s="34"/>
    </row>
    <row r="404" spans="1:6" x14ac:dyDescent="0.3">
      <c r="A404" s="43"/>
      <c r="B404" s="35"/>
      <c r="C404" s="35"/>
      <c r="D404" s="35"/>
      <c r="E404" s="34"/>
      <c r="F404" s="34"/>
    </row>
    <row r="405" spans="1:6" x14ac:dyDescent="0.3">
      <c r="A405" s="43"/>
      <c r="B405" s="35"/>
      <c r="C405" s="35"/>
      <c r="D405" s="35"/>
      <c r="E405" s="34"/>
      <c r="F405" s="34"/>
    </row>
    <row r="406" spans="1:6" x14ac:dyDescent="0.3">
      <c r="A406" s="43"/>
      <c r="B406" s="35"/>
      <c r="C406" s="35"/>
      <c r="D406" s="35"/>
      <c r="E406" s="34"/>
      <c r="F406" s="34"/>
    </row>
    <row r="407" spans="1:6" x14ac:dyDescent="0.3">
      <c r="A407" s="43"/>
      <c r="B407" s="35"/>
      <c r="C407" s="35"/>
      <c r="D407" s="35"/>
      <c r="E407" s="34"/>
      <c r="F407" s="34"/>
    </row>
    <row r="408" spans="1:6" x14ac:dyDescent="0.3">
      <c r="A408" s="43"/>
      <c r="B408" s="35"/>
      <c r="C408" s="35"/>
      <c r="D408" s="35"/>
      <c r="E408" s="34"/>
      <c r="F408" s="34"/>
    </row>
    <row r="409" spans="1:6" x14ac:dyDescent="0.3">
      <c r="A409" s="43"/>
      <c r="B409" s="35"/>
      <c r="C409" s="35"/>
      <c r="D409" s="35"/>
      <c r="E409" s="34"/>
      <c r="F409" s="34"/>
    </row>
    <row r="410" spans="1:6" x14ac:dyDescent="0.3">
      <c r="A410" s="43"/>
      <c r="B410" s="35"/>
      <c r="C410" s="35"/>
      <c r="D410" s="35"/>
      <c r="E410" s="34"/>
      <c r="F410" s="34"/>
    </row>
    <row r="411" spans="1:6" x14ac:dyDescent="0.3">
      <c r="A411" s="43"/>
      <c r="B411" s="35"/>
      <c r="C411" s="35"/>
      <c r="D411" s="35"/>
      <c r="E411" s="34"/>
      <c r="F411" s="34"/>
    </row>
    <row r="412" spans="1:6" x14ac:dyDescent="0.3">
      <c r="A412" s="43"/>
      <c r="B412" s="35"/>
      <c r="C412" s="35"/>
      <c r="D412" s="35"/>
      <c r="E412" s="34"/>
      <c r="F412" s="34"/>
    </row>
    <row r="413" spans="1:6" x14ac:dyDescent="0.3">
      <c r="A413" s="43"/>
      <c r="B413" s="35"/>
      <c r="C413" s="35"/>
      <c r="D413" s="35"/>
      <c r="E413" s="34"/>
      <c r="F413" s="34"/>
    </row>
    <row r="414" spans="1:6" x14ac:dyDescent="0.3">
      <c r="A414" s="43"/>
      <c r="B414" s="35"/>
      <c r="C414" s="35"/>
      <c r="D414" s="35"/>
      <c r="E414" s="34"/>
      <c r="F414" s="34"/>
    </row>
    <row r="415" spans="1:6" x14ac:dyDescent="0.3">
      <c r="A415" s="43"/>
      <c r="B415" s="35"/>
      <c r="C415" s="35"/>
      <c r="D415" s="35"/>
      <c r="E415" s="34"/>
      <c r="F415" s="34"/>
    </row>
    <row r="416" spans="1:6" x14ac:dyDescent="0.3">
      <c r="A416" s="43"/>
      <c r="B416" s="35"/>
      <c r="C416" s="35"/>
      <c r="D416" s="35"/>
      <c r="E416" s="34"/>
      <c r="F416" s="34"/>
    </row>
    <row r="417" spans="1:6" x14ac:dyDescent="0.3">
      <c r="A417" s="43"/>
      <c r="B417" s="35"/>
      <c r="C417" s="35"/>
      <c r="D417" s="35"/>
      <c r="E417" s="34"/>
      <c r="F417" s="34"/>
    </row>
    <row r="418" spans="1:6" x14ac:dyDescent="0.3">
      <c r="A418" s="43"/>
      <c r="B418" s="35"/>
      <c r="C418" s="35"/>
      <c r="D418" s="35"/>
      <c r="E418" s="34"/>
      <c r="F418" s="34"/>
    </row>
    <row r="419" spans="1:6" x14ac:dyDescent="0.3">
      <c r="A419" s="43"/>
      <c r="B419" s="35"/>
      <c r="C419" s="35"/>
      <c r="D419" s="35"/>
      <c r="E419" s="34"/>
      <c r="F419" s="34"/>
    </row>
    <row r="420" spans="1:6" x14ac:dyDescent="0.3">
      <c r="A420" s="43"/>
      <c r="B420" s="35"/>
      <c r="C420" s="35"/>
      <c r="D420" s="35"/>
      <c r="E420" s="34"/>
      <c r="F420" s="34"/>
    </row>
    <row r="421" spans="1:6" x14ac:dyDescent="0.3">
      <c r="A421" s="43"/>
      <c r="B421" s="35"/>
      <c r="C421" s="35"/>
      <c r="D421" s="35"/>
      <c r="E421" s="34"/>
      <c r="F421" s="34"/>
    </row>
    <row r="422" spans="1:6" x14ac:dyDescent="0.3">
      <c r="A422" s="43"/>
      <c r="B422" s="35"/>
      <c r="C422" s="35"/>
      <c r="D422" s="35"/>
      <c r="E422" s="34"/>
      <c r="F422" s="34"/>
    </row>
    <row r="423" spans="1:6" x14ac:dyDescent="0.3">
      <c r="A423" s="43"/>
      <c r="B423" s="35"/>
      <c r="C423" s="35"/>
      <c r="D423" s="35"/>
      <c r="E423" s="34"/>
      <c r="F423" s="34"/>
    </row>
    <row r="424" spans="1:6" x14ac:dyDescent="0.3">
      <c r="A424" s="43"/>
      <c r="B424" s="35"/>
      <c r="C424" s="35"/>
      <c r="D424" s="35"/>
      <c r="E424" s="34"/>
      <c r="F424" s="34"/>
    </row>
    <row r="425" spans="1:6" x14ac:dyDescent="0.3">
      <c r="A425" s="43"/>
      <c r="B425" s="35"/>
      <c r="C425" s="35"/>
      <c r="D425" s="35"/>
      <c r="E425" s="34"/>
      <c r="F425" s="34"/>
    </row>
    <row r="426" spans="1:6" x14ac:dyDescent="0.3">
      <c r="A426" s="43"/>
      <c r="B426" s="35"/>
      <c r="C426" s="35"/>
      <c r="D426" s="35"/>
      <c r="E426" s="34"/>
      <c r="F426" s="34"/>
    </row>
    <row r="427" spans="1:6" x14ac:dyDescent="0.3">
      <c r="A427" s="43"/>
      <c r="B427" s="35"/>
      <c r="C427" s="35"/>
      <c r="D427" s="35"/>
      <c r="E427" s="34"/>
      <c r="F427" s="34"/>
    </row>
    <row r="428" spans="1:6" x14ac:dyDescent="0.3">
      <c r="A428" s="43"/>
      <c r="B428" s="35"/>
      <c r="C428" s="35"/>
      <c r="D428" s="35"/>
      <c r="E428" s="34"/>
      <c r="F428" s="34"/>
    </row>
    <row r="429" spans="1:6" x14ac:dyDescent="0.3">
      <c r="A429" s="43"/>
      <c r="B429" s="35"/>
      <c r="C429" s="35"/>
      <c r="D429" s="35"/>
      <c r="E429" s="34"/>
      <c r="F429" s="34"/>
    </row>
    <row r="430" spans="1:6" x14ac:dyDescent="0.3">
      <c r="A430" s="43"/>
      <c r="B430" s="35"/>
      <c r="C430" s="35"/>
      <c r="D430" s="35"/>
      <c r="E430" s="34"/>
      <c r="F430" s="34"/>
    </row>
    <row r="431" spans="1:6" x14ac:dyDescent="0.3">
      <c r="A431" s="43"/>
      <c r="B431" s="35"/>
      <c r="C431" s="35"/>
      <c r="D431" s="35"/>
      <c r="E431" s="34"/>
      <c r="F431" s="34"/>
    </row>
    <row r="432" spans="1:6" x14ac:dyDescent="0.3">
      <c r="A432" s="43"/>
      <c r="B432" s="35"/>
      <c r="C432" s="35"/>
      <c r="D432" s="35"/>
      <c r="E432" s="34"/>
      <c r="F432" s="34"/>
    </row>
    <row r="433" spans="1:6" x14ac:dyDescent="0.3">
      <c r="A433" s="43"/>
      <c r="B433" s="35"/>
      <c r="C433" s="35"/>
      <c r="D433" s="35"/>
      <c r="E433" s="34"/>
      <c r="F433" s="34"/>
    </row>
    <row r="434" spans="1:6" x14ac:dyDescent="0.3">
      <c r="A434" s="43"/>
      <c r="B434" s="35"/>
      <c r="C434" s="35"/>
      <c r="D434" s="35"/>
      <c r="E434" s="34"/>
      <c r="F434" s="34"/>
    </row>
    <row r="435" spans="1:6" x14ac:dyDescent="0.3">
      <c r="A435" s="43"/>
      <c r="B435" s="35"/>
      <c r="C435" s="35"/>
      <c r="D435" s="35"/>
      <c r="E435" s="34"/>
      <c r="F435" s="34"/>
    </row>
    <row r="436" spans="1:6" x14ac:dyDescent="0.3">
      <c r="A436" s="43"/>
      <c r="B436" s="35"/>
      <c r="C436" s="35"/>
      <c r="D436" s="35"/>
      <c r="E436" s="34"/>
      <c r="F436" s="34"/>
    </row>
    <row r="437" spans="1:6" x14ac:dyDescent="0.3">
      <c r="A437" s="43"/>
      <c r="B437" s="35"/>
      <c r="C437" s="35"/>
      <c r="D437" s="35"/>
      <c r="E437" s="34"/>
      <c r="F437" s="34"/>
    </row>
    <row r="438" spans="1:6" x14ac:dyDescent="0.3">
      <c r="A438" s="43"/>
      <c r="B438" s="35"/>
      <c r="C438" s="35"/>
      <c r="D438" s="35"/>
      <c r="E438" s="34"/>
      <c r="F438" s="34"/>
    </row>
    <row r="439" spans="1:6" x14ac:dyDescent="0.3">
      <c r="A439" s="43"/>
      <c r="B439" s="35"/>
      <c r="C439" s="35"/>
      <c r="D439" s="35"/>
      <c r="E439" s="34"/>
      <c r="F439" s="34"/>
    </row>
    <row r="440" spans="1:6" x14ac:dyDescent="0.3">
      <c r="A440" s="43"/>
      <c r="B440" s="35"/>
      <c r="C440" s="35"/>
      <c r="D440" s="35"/>
      <c r="E440" s="34"/>
      <c r="F440" s="34"/>
    </row>
    <row r="441" spans="1:6" x14ac:dyDescent="0.3">
      <c r="A441" s="43"/>
      <c r="B441" s="35"/>
      <c r="C441" s="35"/>
      <c r="D441" s="35"/>
      <c r="E441" s="34"/>
      <c r="F441" s="34"/>
    </row>
    <row r="442" spans="1:6" x14ac:dyDescent="0.3">
      <c r="A442" s="43"/>
      <c r="B442" s="35"/>
      <c r="C442" s="35"/>
      <c r="D442" s="35"/>
      <c r="E442" s="34"/>
      <c r="F442" s="34"/>
    </row>
    <row r="443" spans="1:6" x14ac:dyDescent="0.3">
      <c r="A443" s="43"/>
      <c r="B443" s="35"/>
      <c r="C443" s="35"/>
      <c r="D443" s="35"/>
      <c r="E443" s="34"/>
      <c r="F443" s="34"/>
    </row>
    <row r="444" spans="1:6" x14ac:dyDescent="0.3">
      <c r="A444" s="43"/>
      <c r="B444" s="35"/>
      <c r="C444" s="35"/>
      <c r="D444" s="35"/>
      <c r="E444" s="34"/>
      <c r="F444" s="34"/>
    </row>
    <row r="445" spans="1:6" x14ac:dyDescent="0.3">
      <c r="A445" s="43"/>
      <c r="B445" s="35"/>
      <c r="C445" s="35"/>
      <c r="D445" s="35"/>
      <c r="E445" s="34"/>
      <c r="F445" s="34"/>
    </row>
    <row r="446" spans="1:6" x14ac:dyDescent="0.3">
      <c r="A446" s="43"/>
      <c r="B446" s="35"/>
      <c r="C446" s="35"/>
      <c r="D446" s="35"/>
      <c r="E446" s="34"/>
      <c r="F446" s="34"/>
    </row>
    <row r="447" spans="1:6" x14ac:dyDescent="0.3">
      <c r="A447" s="43"/>
      <c r="B447" s="35"/>
      <c r="C447" s="35"/>
      <c r="D447" s="35"/>
      <c r="E447" s="34"/>
      <c r="F447" s="34"/>
    </row>
    <row r="448" spans="1:6" x14ac:dyDescent="0.3">
      <c r="A448" s="43"/>
      <c r="B448" s="35"/>
      <c r="C448" s="35"/>
      <c r="D448" s="35"/>
      <c r="E448" s="34"/>
      <c r="F448" s="34"/>
    </row>
    <row r="449" spans="1:6" x14ac:dyDescent="0.3">
      <c r="A449" s="43"/>
      <c r="B449" s="35"/>
      <c r="C449" s="35"/>
      <c r="D449" s="35"/>
      <c r="E449" s="34"/>
      <c r="F449" s="34"/>
    </row>
    <row r="450" spans="1:6" x14ac:dyDescent="0.3">
      <c r="A450" s="43"/>
      <c r="B450" s="35"/>
      <c r="C450" s="35"/>
      <c r="D450" s="35"/>
      <c r="E450" s="34"/>
      <c r="F450" s="34"/>
    </row>
    <row r="451" spans="1:6" x14ac:dyDescent="0.3">
      <c r="A451" s="43"/>
      <c r="B451" s="35"/>
      <c r="C451" s="35"/>
      <c r="D451" s="35"/>
      <c r="E451" s="34"/>
      <c r="F451" s="34"/>
    </row>
    <row r="452" spans="1:6" x14ac:dyDescent="0.3">
      <c r="A452" s="43"/>
      <c r="B452" s="35"/>
      <c r="C452" s="35"/>
      <c r="D452" s="35"/>
      <c r="E452" s="34"/>
      <c r="F452" s="34"/>
    </row>
    <row r="453" spans="1:6" x14ac:dyDescent="0.3">
      <c r="A453" s="43"/>
      <c r="B453" s="35"/>
      <c r="C453" s="35"/>
      <c r="D453" s="35"/>
      <c r="E453" s="34"/>
      <c r="F453" s="34"/>
    </row>
    <row r="454" spans="1:6" x14ac:dyDescent="0.3">
      <c r="A454" s="43"/>
      <c r="B454" s="35"/>
      <c r="C454" s="35"/>
      <c r="D454" s="35"/>
      <c r="E454" s="34"/>
      <c r="F454" s="34"/>
    </row>
    <row r="455" spans="1:6" x14ac:dyDescent="0.3">
      <c r="A455" s="43"/>
      <c r="B455" s="35"/>
      <c r="C455" s="35"/>
      <c r="D455" s="35"/>
      <c r="E455" s="34"/>
      <c r="F455" s="34"/>
    </row>
    <row r="456" spans="1:6" x14ac:dyDescent="0.3">
      <c r="A456" s="43"/>
      <c r="B456" s="35"/>
      <c r="C456" s="35"/>
      <c r="D456" s="35"/>
      <c r="E456" s="34"/>
      <c r="F456" s="34"/>
    </row>
    <row r="457" spans="1:6" x14ac:dyDescent="0.3">
      <c r="A457" s="43"/>
      <c r="B457" s="35"/>
      <c r="C457" s="35"/>
      <c r="D457" s="35"/>
      <c r="E457" s="34"/>
      <c r="F457" s="34"/>
    </row>
    <row r="458" spans="1:6" x14ac:dyDescent="0.3">
      <c r="A458" s="43"/>
      <c r="B458" s="35"/>
      <c r="C458" s="35"/>
      <c r="D458" s="35"/>
      <c r="E458" s="34"/>
      <c r="F458" s="34"/>
    </row>
    <row r="459" spans="1:6" x14ac:dyDescent="0.3">
      <c r="A459" s="43"/>
      <c r="B459" s="35"/>
      <c r="C459" s="35"/>
      <c r="D459" s="35"/>
      <c r="E459" s="34"/>
      <c r="F459" s="34"/>
    </row>
    <row r="460" spans="1:6" x14ac:dyDescent="0.3">
      <c r="A460" s="43"/>
      <c r="B460" s="35"/>
      <c r="C460" s="35"/>
      <c r="D460" s="35"/>
      <c r="E460" s="34"/>
      <c r="F460" s="34"/>
    </row>
    <row r="461" spans="1:6" x14ac:dyDescent="0.3">
      <c r="A461" s="43"/>
      <c r="B461" s="35"/>
      <c r="C461" s="35"/>
      <c r="D461" s="35"/>
      <c r="E461" s="34"/>
      <c r="F461" s="34"/>
    </row>
    <row r="462" spans="1:6" x14ac:dyDescent="0.3">
      <c r="A462" s="43"/>
      <c r="B462" s="35"/>
      <c r="C462" s="35"/>
      <c r="D462" s="35"/>
      <c r="E462" s="34"/>
      <c r="F462" s="34"/>
    </row>
    <row r="463" spans="1:6" x14ac:dyDescent="0.3">
      <c r="A463" s="43"/>
      <c r="B463" s="35"/>
      <c r="C463" s="35"/>
      <c r="D463" s="35"/>
      <c r="E463" s="34"/>
      <c r="F463" s="34"/>
    </row>
    <row r="464" spans="1:6" x14ac:dyDescent="0.3">
      <c r="A464" s="43"/>
      <c r="B464" s="35"/>
      <c r="C464" s="35"/>
      <c r="D464" s="35"/>
      <c r="E464" s="34"/>
      <c r="F464" s="34"/>
    </row>
    <row r="465" spans="1:6" x14ac:dyDescent="0.3">
      <c r="A465" s="43"/>
      <c r="B465" s="35"/>
      <c r="C465" s="35"/>
      <c r="D465" s="35"/>
      <c r="E465" s="34"/>
      <c r="F465" s="34"/>
    </row>
    <row r="466" spans="1:6" x14ac:dyDescent="0.3">
      <c r="A466" s="43"/>
      <c r="B466" s="35"/>
      <c r="C466" s="35"/>
      <c r="D466" s="35"/>
      <c r="E466" s="34"/>
      <c r="F466" s="34"/>
    </row>
    <row r="467" spans="1:6" x14ac:dyDescent="0.3">
      <c r="A467" s="43"/>
      <c r="B467" s="35"/>
      <c r="C467" s="35"/>
      <c r="D467" s="35"/>
      <c r="E467" s="34"/>
      <c r="F467" s="34"/>
    </row>
    <row r="468" spans="1:6" x14ac:dyDescent="0.3">
      <c r="A468" s="43"/>
      <c r="B468" s="35"/>
      <c r="C468" s="35"/>
      <c r="D468" s="35"/>
      <c r="E468" s="34"/>
      <c r="F468" s="34"/>
    </row>
    <row r="469" spans="1:6" x14ac:dyDescent="0.3">
      <c r="A469" s="43"/>
      <c r="B469" s="35"/>
      <c r="C469" s="35"/>
      <c r="D469" s="35"/>
      <c r="E469" s="34"/>
      <c r="F469" s="34"/>
    </row>
    <row r="470" spans="1:6" x14ac:dyDescent="0.3">
      <c r="A470" s="43"/>
      <c r="B470" s="35"/>
      <c r="C470" s="35"/>
      <c r="D470" s="35"/>
      <c r="E470" s="34"/>
      <c r="F470" s="34"/>
    </row>
    <row r="471" spans="1:6" x14ac:dyDescent="0.3">
      <c r="A471" s="43"/>
      <c r="B471" s="35"/>
      <c r="C471" s="35"/>
      <c r="D471" s="35"/>
      <c r="E471" s="34"/>
      <c r="F471" s="34"/>
    </row>
    <row r="472" spans="1:6" x14ac:dyDescent="0.3">
      <c r="A472" s="43"/>
      <c r="B472" s="35"/>
      <c r="C472" s="35"/>
      <c r="D472" s="35"/>
      <c r="E472" s="34"/>
      <c r="F472" s="34"/>
    </row>
    <row r="473" spans="1:6" x14ac:dyDescent="0.3">
      <c r="A473" s="43"/>
      <c r="B473" s="35"/>
      <c r="C473" s="35"/>
      <c r="D473" s="35"/>
      <c r="E473" s="34"/>
      <c r="F473" s="34"/>
    </row>
    <row r="474" spans="1:6" x14ac:dyDescent="0.3">
      <c r="A474" s="43"/>
      <c r="B474" s="35"/>
      <c r="C474" s="35"/>
      <c r="D474" s="35"/>
      <c r="E474" s="34"/>
      <c r="F474" s="34"/>
    </row>
    <row r="475" spans="1:6" x14ac:dyDescent="0.3">
      <c r="A475" s="43"/>
      <c r="B475" s="35"/>
      <c r="C475" s="35"/>
      <c r="D475" s="35"/>
      <c r="E475" s="34"/>
      <c r="F475" s="34"/>
    </row>
    <row r="476" spans="1:6" x14ac:dyDescent="0.3">
      <c r="A476" s="43"/>
      <c r="B476" s="35"/>
      <c r="C476" s="35"/>
      <c r="D476" s="35"/>
      <c r="E476" s="34"/>
      <c r="F476" s="34"/>
    </row>
    <row r="477" spans="1:6" x14ac:dyDescent="0.3">
      <c r="A477" s="43"/>
      <c r="B477" s="35"/>
      <c r="C477" s="35"/>
      <c r="D477" s="35"/>
      <c r="E477" s="34"/>
      <c r="F477" s="34"/>
    </row>
    <row r="478" spans="1:6" x14ac:dyDescent="0.3">
      <c r="A478" s="43"/>
      <c r="B478" s="35"/>
      <c r="C478" s="35"/>
      <c r="D478" s="35"/>
      <c r="E478" s="34"/>
      <c r="F478" s="34"/>
    </row>
    <row r="479" spans="1:6" x14ac:dyDescent="0.3">
      <c r="A479" s="43"/>
      <c r="B479" s="35"/>
      <c r="C479" s="35"/>
      <c r="D479" s="35"/>
      <c r="E479" s="34"/>
      <c r="F479" s="34"/>
    </row>
    <row r="480" spans="1:6" x14ac:dyDescent="0.3">
      <c r="A480" s="43"/>
      <c r="B480" s="35"/>
      <c r="C480" s="35"/>
      <c r="D480" s="35"/>
      <c r="E480" s="34"/>
      <c r="F480" s="34"/>
    </row>
    <row r="481" spans="1:6" x14ac:dyDescent="0.3">
      <c r="A481" s="43"/>
      <c r="B481" s="35"/>
      <c r="C481" s="35"/>
      <c r="D481" s="35"/>
      <c r="E481" s="34"/>
      <c r="F481" s="34"/>
    </row>
    <row r="482" spans="1:6" x14ac:dyDescent="0.3">
      <c r="A482" s="43"/>
      <c r="B482" s="35"/>
      <c r="C482" s="35"/>
      <c r="D482" s="35"/>
      <c r="E482" s="34"/>
      <c r="F482" s="34"/>
    </row>
    <row r="483" spans="1:6" x14ac:dyDescent="0.3">
      <c r="A483" s="43"/>
      <c r="B483" s="35"/>
      <c r="C483" s="35"/>
      <c r="D483" s="35"/>
      <c r="E483" s="34"/>
      <c r="F483" s="34"/>
    </row>
    <row r="484" spans="1:6" x14ac:dyDescent="0.3">
      <c r="A484" s="43"/>
      <c r="B484" s="35"/>
      <c r="C484" s="35"/>
      <c r="D484" s="35"/>
      <c r="E484" s="34"/>
      <c r="F484" s="34"/>
    </row>
    <row r="485" spans="1:6" x14ac:dyDescent="0.3">
      <c r="A485" s="43"/>
      <c r="B485" s="35"/>
      <c r="C485" s="35"/>
      <c r="D485" s="35"/>
      <c r="E485" s="34"/>
      <c r="F485" s="34"/>
    </row>
    <row r="486" spans="1:6" x14ac:dyDescent="0.3">
      <c r="A486" s="43"/>
      <c r="B486" s="35"/>
      <c r="C486" s="35"/>
      <c r="D486" s="35"/>
      <c r="E486" s="34"/>
      <c r="F486" s="34"/>
    </row>
    <row r="487" spans="1:6" x14ac:dyDescent="0.3">
      <c r="A487" s="43"/>
      <c r="B487" s="35"/>
      <c r="C487" s="35"/>
      <c r="D487" s="35"/>
      <c r="E487" s="34"/>
      <c r="F487" s="34"/>
    </row>
    <row r="488" spans="1:6" x14ac:dyDescent="0.3">
      <c r="A488" s="43"/>
      <c r="B488" s="35"/>
      <c r="C488" s="35"/>
      <c r="D488" s="35"/>
      <c r="E488" s="34"/>
      <c r="F488" s="34"/>
    </row>
    <row r="489" spans="1:6" x14ac:dyDescent="0.3">
      <c r="A489" s="43"/>
      <c r="B489" s="35"/>
      <c r="C489" s="35"/>
      <c r="D489" s="35"/>
      <c r="E489" s="34"/>
      <c r="F489" s="34"/>
    </row>
    <row r="490" spans="1:6" x14ac:dyDescent="0.3">
      <c r="A490" s="43"/>
      <c r="B490" s="35"/>
      <c r="C490" s="35"/>
      <c r="D490" s="35"/>
      <c r="E490" s="34"/>
      <c r="F490" s="34"/>
    </row>
    <row r="491" spans="1:6" x14ac:dyDescent="0.3">
      <c r="A491" s="43"/>
      <c r="B491" s="35"/>
      <c r="C491" s="35"/>
      <c r="D491" s="35"/>
      <c r="E491" s="34"/>
      <c r="F491" s="34"/>
    </row>
    <row r="492" spans="1:6" x14ac:dyDescent="0.3">
      <c r="A492" s="43"/>
      <c r="B492" s="35"/>
      <c r="C492" s="35"/>
      <c r="D492" s="35"/>
      <c r="E492" s="34"/>
      <c r="F492" s="34"/>
    </row>
    <row r="493" spans="1:6" x14ac:dyDescent="0.3">
      <c r="A493" s="43"/>
      <c r="B493" s="35"/>
      <c r="C493" s="35"/>
      <c r="D493" s="35"/>
      <c r="E493" s="34"/>
      <c r="F493" s="34"/>
    </row>
    <row r="494" spans="1:6" x14ac:dyDescent="0.3">
      <c r="A494" s="43"/>
      <c r="B494" s="35"/>
      <c r="C494" s="35"/>
      <c r="D494" s="35"/>
      <c r="E494" s="34"/>
      <c r="F494" s="34"/>
    </row>
    <row r="495" spans="1:6" x14ac:dyDescent="0.3">
      <c r="A495" s="43"/>
      <c r="B495" s="35"/>
      <c r="C495" s="35"/>
      <c r="D495" s="35"/>
      <c r="E495" s="34"/>
      <c r="F495" s="34"/>
    </row>
    <row r="496" spans="1:6" x14ac:dyDescent="0.3">
      <c r="A496" s="43"/>
      <c r="B496" s="35"/>
      <c r="C496" s="35"/>
      <c r="D496" s="35"/>
      <c r="E496" s="34"/>
      <c r="F496" s="34"/>
    </row>
    <row r="497" spans="1:6" x14ac:dyDescent="0.3">
      <c r="A497" s="43"/>
      <c r="B497" s="35"/>
      <c r="C497" s="35"/>
      <c r="D497" s="35"/>
      <c r="E497" s="34"/>
      <c r="F497" s="34"/>
    </row>
    <row r="498" spans="1:6" x14ac:dyDescent="0.3">
      <c r="A498" s="43"/>
      <c r="B498" s="35"/>
      <c r="C498" s="35"/>
      <c r="D498" s="35"/>
      <c r="E498" s="34"/>
      <c r="F498" s="34"/>
    </row>
    <row r="499" spans="1:6" x14ac:dyDescent="0.3">
      <c r="A499" s="43"/>
      <c r="B499" s="35"/>
      <c r="C499" s="35"/>
      <c r="D499" s="35"/>
      <c r="E499" s="34"/>
      <c r="F499" s="34"/>
    </row>
    <row r="500" spans="1:6" x14ac:dyDescent="0.3">
      <c r="A500" s="43"/>
      <c r="B500" s="35"/>
      <c r="C500" s="35"/>
      <c r="D500" s="35"/>
      <c r="E500" s="34"/>
      <c r="F500" s="34"/>
    </row>
    <row r="501" spans="1:6" x14ac:dyDescent="0.3">
      <c r="A501" s="43"/>
      <c r="B501" s="35"/>
      <c r="C501" s="35"/>
      <c r="D501" s="35"/>
      <c r="E501" s="34"/>
      <c r="F501" s="34"/>
    </row>
    <row r="502" spans="1:6" x14ac:dyDescent="0.3">
      <c r="A502" s="43"/>
      <c r="B502" s="35"/>
      <c r="C502" s="35"/>
      <c r="D502" s="35"/>
      <c r="E502" s="34"/>
      <c r="F502" s="34"/>
    </row>
    <row r="503" spans="1:6" x14ac:dyDescent="0.3">
      <c r="A503" s="43"/>
      <c r="B503" s="35"/>
      <c r="C503" s="35"/>
      <c r="D503" s="35"/>
      <c r="E503" s="34"/>
      <c r="F503" s="34"/>
    </row>
    <row r="504" spans="1:6" x14ac:dyDescent="0.3">
      <c r="A504" s="43"/>
      <c r="B504" s="35"/>
      <c r="C504" s="35"/>
      <c r="D504" s="35"/>
      <c r="E504" s="34"/>
      <c r="F504" s="34"/>
    </row>
    <row r="505" spans="1:6" x14ac:dyDescent="0.3">
      <c r="A505" s="43"/>
      <c r="B505" s="35"/>
      <c r="C505" s="35"/>
      <c r="D505" s="35"/>
      <c r="E505" s="34"/>
      <c r="F505" s="34"/>
    </row>
    <row r="506" spans="1:6" x14ac:dyDescent="0.3">
      <c r="A506" s="43"/>
      <c r="B506" s="35"/>
      <c r="C506" s="35"/>
      <c r="D506" s="35"/>
      <c r="E506" s="34"/>
      <c r="F506" s="34"/>
    </row>
    <row r="507" spans="1:6" x14ac:dyDescent="0.3">
      <c r="A507" s="43"/>
      <c r="B507" s="35"/>
      <c r="C507" s="35"/>
      <c r="D507" s="35"/>
      <c r="E507" s="34"/>
      <c r="F507" s="34"/>
    </row>
    <row r="508" spans="1:6" x14ac:dyDescent="0.3">
      <c r="A508" s="43"/>
      <c r="B508" s="35"/>
      <c r="C508" s="35"/>
      <c r="D508" s="35"/>
      <c r="E508" s="34"/>
      <c r="F508" s="34"/>
    </row>
    <row r="509" spans="1:6" x14ac:dyDescent="0.3">
      <c r="A509" s="43"/>
      <c r="B509" s="35"/>
      <c r="C509" s="35"/>
      <c r="D509" s="35"/>
      <c r="E509" s="34"/>
      <c r="F509" s="34"/>
    </row>
    <row r="510" spans="1:6" x14ac:dyDescent="0.3">
      <c r="A510" s="43"/>
      <c r="B510" s="35"/>
      <c r="C510" s="35"/>
      <c r="D510" s="35"/>
      <c r="E510" s="34"/>
      <c r="F510" s="34"/>
    </row>
    <row r="511" spans="1:6" x14ac:dyDescent="0.3">
      <c r="A511" s="43"/>
      <c r="B511" s="35"/>
      <c r="C511" s="35"/>
      <c r="D511" s="35"/>
      <c r="E511" s="34"/>
      <c r="F511" s="34"/>
    </row>
    <row r="512" spans="1:6" x14ac:dyDescent="0.3">
      <c r="A512" s="43"/>
      <c r="B512" s="35"/>
      <c r="C512" s="35"/>
      <c r="D512" s="35"/>
      <c r="E512" s="34"/>
      <c r="F512" s="34"/>
    </row>
    <row r="513" spans="1:6" x14ac:dyDescent="0.3">
      <c r="A513" s="43"/>
      <c r="B513" s="35"/>
      <c r="C513" s="35"/>
      <c r="D513" s="35"/>
      <c r="E513" s="34"/>
      <c r="F513" s="34"/>
    </row>
    <row r="514" spans="1:6" x14ac:dyDescent="0.3">
      <c r="A514" s="43"/>
      <c r="B514" s="35"/>
      <c r="C514" s="35"/>
      <c r="D514" s="35"/>
      <c r="E514" s="34"/>
      <c r="F514" s="34"/>
    </row>
    <row r="515" spans="1:6" x14ac:dyDescent="0.3">
      <c r="A515" s="43"/>
      <c r="B515" s="35"/>
      <c r="C515" s="35"/>
      <c r="D515" s="35"/>
      <c r="E515" s="34"/>
      <c r="F515" s="34"/>
    </row>
    <row r="516" spans="1:6" x14ac:dyDescent="0.3">
      <c r="A516" s="43"/>
      <c r="B516" s="35"/>
      <c r="C516" s="35"/>
      <c r="D516" s="35"/>
      <c r="E516" s="34"/>
      <c r="F516" s="34"/>
    </row>
    <row r="517" spans="1:6" x14ac:dyDescent="0.3">
      <c r="A517" s="43"/>
      <c r="B517" s="35"/>
      <c r="C517" s="35"/>
      <c r="D517" s="35"/>
      <c r="E517" s="34"/>
      <c r="F517" s="34"/>
    </row>
    <row r="518" spans="1:6" x14ac:dyDescent="0.3">
      <c r="A518" s="43"/>
      <c r="B518" s="35"/>
      <c r="C518" s="35"/>
      <c r="D518" s="35"/>
      <c r="E518" s="34"/>
      <c r="F518" s="34"/>
    </row>
    <row r="519" spans="1:6" x14ac:dyDescent="0.3">
      <c r="A519" s="43"/>
      <c r="B519" s="35"/>
      <c r="C519" s="35"/>
      <c r="D519" s="35"/>
      <c r="E519" s="34"/>
      <c r="F519" s="34"/>
    </row>
    <row r="520" spans="1:6" x14ac:dyDescent="0.3">
      <c r="A520" s="43"/>
      <c r="B520" s="35"/>
      <c r="C520" s="35"/>
      <c r="D520" s="35"/>
      <c r="E520" s="34"/>
      <c r="F520" s="34"/>
    </row>
    <row r="521" spans="1:6" x14ac:dyDescent="0.3">
      <c r="A521" s="43"/>
      <c r="B521" s="35"/>
      <c r="C521" s="35"/>
      <c r="D521" s="35"/>
      <c r="E521" s="34"/>
      <c r="F521" s="34"/>
    </row>
    <row r="522" spans="1:6" x14ac:dyDescent="0.3">
      <c r="A522" s="43"/>
      <c r="B522" s="35"/>
      <c r="C522" s="35"/>
      <c r="D522" s="35"/>
      <c r="E522" s="34"/>
      <c r="F522" s="34"/>
    </row>
    <row r="523" spans="1:6" x14ac:dyDescent="0.3">
      <c r="A523" s="43"/>
      <c r="B523" s="35"/>
      <c r="C523" s="35"/>
      <c r="D523" s="35"/>
      <c r="E523" s="34"/>
      <c r="F523" s="34"/>
    </row>
    <row r="524" spans="1:6" x14ac:dyDescent="0.3">
      <c r="A524" s="43"/>
      <c r="B524" s="35"/>
      <c r="C524" s="35"/>
      <c r="D524" s="35"/>
      <c r="E524" s="34"/>
      <c r="F524" s="34"/>
    </row>
    <row r="525" spans="1:6" x14ac:dyDescent="0.3">
      <c r="A525" s="43"/>
      <c r="B525" s="35"/>
      <c r="C525" s="35"/>
      <c r="D525" s="35"/>
      <c r="E525" s="34"/>
      <c r="F525" s="34"/>
    </row>
    <row r="526" spans="1:6" x14ac:dyDescent="0.3">
      <c r="A526" s="43"/>
      <c r="B526" s="35"/>
      <c r="C526" s="35"/>
      <c r="D526" s="35"/>
      <c r="E526" s="34"/>
      <c r="F526" s="34"/>
    </row>
    <row r="527" spans="1:6" x14ac:dyDescent="0.3">
      <c r="A527" s="43"/>
      <c r="B527" s="35"/>
      <c r="C527" s="35"/>
      <c r="D527" s="35"/>
      <c r="E527" s="34"/>
      <c r="F527" s="34"/>
    </row>
    <row r="528" spans="1:6" x14ac:dyDescent="0.3">
      <c r="A528" s="43"/>
      <c r="B528" s="35"/>
      <c r="C528" s="35"/>
      <c r="D528" s="35"/>
      <c r="E528" s="34"/>
      <c r="F528" s="34"/>
    </row>
    <row r="529" spans="1:6" x14ac:dyDescent="0.3">
      <c r="A529" s="43"/>
      <c r="B529" s="35"/>
      <c r="C529" s="35"/>
      <c r="D529" s="35"/>
      <c r="E529" s="34"/>
      <c r="F529" s="34"/>
    </row>
    <row r="530" spans="1:6" x14ac:dyDescent="0.3">
      <c r="A530" s="43"/>
      <c r="B530" s="35"/>
      <c r="C530" s="35"/>
      <c r="D530" s="35"/>
      <c r="E530" s="34"/>
      <c r="F530" s="34"/>
    </row>
    <row r="531" spans="1:6" x14ac:dyDescent="0.3">
      <c r="A531" s="43"/>
      <c r="B531" s="35"/>
      <c r="C531" s="35"/>
      <c r="D531" s="35"/>
      <c r="E531" s="34"/>
      <c r="F531" s="34"/>
    </row>
    <row r="532" spans="1:6" x14ac:dyDescent="0.3">
      <c r="A532" s="43"/>
      <c r="B532" s="35"/>
      <c r="C532" s="35"/>
      <c r="D532" s="35"/>
      <c r="E532" s="34"/>
      <c r="F532" s="34"/>
    </row>
    <row r="533" spans="1:6" x14ac:dyDescent="0.3">
      <c r="A533" s="43"/>
      <c r="B533" s="35"/>
      <c r="C533" s="35"/>
      <c r="D533" s="35"/>
      <c r="E533" s="34"/>
      <c r="F533" s="34"/>
    </row>
    <row r="534" spans="1:6" x14ac:dyDescent="0.3">
      <c r="A534" s="43"/>
      <c r="B534" s="35"/>
      <c r="C534" s="35"/>
      <c r="D534" s="35"/>
      <c r="E534" s="34"/>
      <c r="F534" s="34"/>
    </row>
    <row r="535" spans="1:6" x14ac:dyDescent="0.3">
      <c r="A535" s="43"/>
      <c r="B535" s="35"/>
      <c r="C535" s="35"/>
      <c r="D535" s="35"/>
      <c r="E535" s="34"/>
      <c r="F535" s="34"/>
    </row>
    <row r="536" spans="1:6" x14ac:dyDescent="0.3">
      <c r="A536" s="43"/>
      <c r="B536" s="35"/>
      <c r="C536" s="35"/>
      <c r="D536" s="35"/>
      <c r="E536" s="34"/>
      <c r="F536" s="34"/>
    </row>
    <row r="537" spans="1:6" x14ac:dyDescent="0.3">
      <c r="A537" s="43"/>
      <c r="B537" s="35"/>
      <c r="C537" s="35"/>
      <c r="D537" s="35"/>
      <c r="E537" s="34"/>
      <c r="F537" s="34"/>
    </row>
    <row r="538" spans="1:6" x14ac:dyDescent="0.3">
      <c r="A538" s="43"/>
      <c r="B538" s="35"/>
      <c r="C538" s="35"/>
      <c r="D538" s="35"/>
      <c r="E538" s="34"/>
      <c r="F538" s="34"/>
    </row>
    <row r="539" spans="1:6" x14ac:dyDescent="0.3">
      <c r="A539" s="43"/>
      <c r="B539" s="35"/>
      <c r="C539" s="35"/>
      <c r="D539" s="35"/>
      <c r="E539" s="34"/>
      <c r="F539" s="34"/>
    </row>
    <row r="540" spans="1:6" x14ac:dyDescent="0.3">
      <c r="A540" s="43"/>
      <c r="B540" s="35"/>
      <c r="C540" s="35"/>
      <c r="D540" s="35"/>
      <c r="E540" s="34"/>
      <c r="F540" s="34"/>
    </row>
    <row r="541" spans="1:6" x14ac:dyDescent="0.3">
      <c r="A541" s="43"/>
      <c r="B541" s="35"/>
      <c r="C541" s="35"/>
      <c r="D541" s="35"/>
      <c r="E541" s="34"/>
      <c r="F541" s="34"/>
    </row>
    <row r="542" spans="1:6" x14ac:dyDescent="0.3">
      <c r="A542" s="43"/>
      <c r="B542" s="35"/>
      <c r="C542" s="35"/>
      <c r="D542" s="35"/>
      <c r="E542" s="34"/>
      <c r="F542" s="34"/>
    </row>
    <row r="543" spans="1:6" x14ac:dyDescent="0.3">
      <c r="A543" s="43"/>
      <c r="B543" s="35"/>
      <c r="C543" s="35"/>
      <c r="D543" s="35"/>
      <c r="E543" s="34"/>
      <c r="F543" s="34"/>
    </row>
    <row r="544" spans="1:6" x14ac:dyDescent="0.3">
      <c r="A544" s="43"/>
      <c r="B544" s="35"/>
      <c r="C544" s="35"/>
      <c r="D544" s="35"/>
      <c r="E544" s="34"/>
      <c r="F544" s="34"/>
    </row>
    <row r="545" spans="1:6" x14ac:dyDescent="0.3">
      <c r="A545" s="43"/>
      <c r="B545" s="35"/>
      <c r="C545" s="35"/>
      <c r="D545" s="35"/>
      <c r="E545" s="34"/>
      <c r="F545" s="34"/>
    </row>
    <row r="546" spans="1:6" x14ac:dyDescent="0.3">
      <c r="A546" s="43"/>
      <c r="B546" s="35"/>
      <c r="C546" s="35"/>
      <c r="D546" s="35"/>
      <c r="E546" s="34"/>
      <c r="F546" s="34"/>
    </row>
    <row r="547" spans="1:6" x14ac:dyDescent="0.3">
      <c r="A547" s="43"/>
      <c r="B547" s="35"/>
      <c r="C547" s="35"/>
      <c r="D547" s="35"/>
      <c r="E547" s="34"/>
      <c r="F547" s="34"/>
    </row>
    <row r="548" spans="1:6" x14ac:dyDescent="0.3">
      <c r="A548" s="43"/>
      <c r="B548" s="35"/>
      <c r="C548" s="35"/>
      <c r="D548" s="35"/>
      <c r="E548" s="34"/>
      <c r="F548" s="34"/>
    </row>
    <row r="549" spans="1:6" x14ac:dyDescent="0.3">
      <c r="A549" s="43"/>
      <c r="B549" s="35"/>
      <c r="C549" s="35"/>
      <c r="D549" s="35"/>
      <c r="E549" s="34"/>
      <c r="F549" s="34"/>
    </row>
    <row r="550" spans="1:6" x14ac:dyDescent="0.3">
      <c r="A550" s="43"/>
      <c r="B550" s="35"/>
      <c r="C550" s="35"/>
      <c r="D550" s="35"/>
      <c r="E550" s="34"/>
      <c r="F550" s="34"/>
    </row>
    <row r="551" spans="1:6" x14ac:dyDescent="0.3">
      <c r="A551" s="43"/>
      <c r="B551" s="35"/>
      <c r="C551" s="35"/>
      <c r="D551" s="35"/>
      <c r="E551" s="34"/>
      <c r="F551" s="34"/>
    </row>
    <row r="552" spans="1:6" x14ac:dyDescent="0.3">
      <c r="A552" s="43"/>
      <c r="B552" s="35"/>
      <c r="C552" s="35"/>
      <c r="D552" s="35"/>
      <c r="E552" s="34"/>
      <c r="F552" s="34"/>
    </row>
    <row r="553" spans="1:6" x14ac:dyDescent="0.3">
      <c r="A553" s="43"/>
      <c r="B553" s="35"/>
      <c r="C553" s="35"/>
      <c r="D553" s="35"/>
      <c r="E553" s="34"/>
      <c r="F553" s="34"/>
    </row>
    <row r="554" spans="1:6" x14ac:dyDescent="0.3">
      <c r="A554" s="43"/>
      <c r="B554" s="35"/>
      <c r="C554" s="35"/>
      <c r="D554" s="35"/>
      <c r="E554" s="34"/>
      <c r="F554" s="34"/>
    </row>
    <row r="555" spans="1:6" x14ac:dyDescent="0.3">
      <c r="A555" s="43"/>
      <c r="B555" s="35"/>
      <c r="C555" s="35"/>
      <c r="D555" s="35"/>
      <c r="E555" s="34"/>
      <c r="F555" s="34"/>
    </row>
    <row r="556" spans="1:6" x14ac:dyDescent="0.3">
      <c r="A556" s="43"/>
      <c r="B556" s="35"/>
      <c r="C556" s="35"/>
      <c r="D556" s="35"/>
      <c r="E556" s="34"/>
      <c r="F556" s="34"/>
    </row>
    <row r="557" spans="1:6" x14ac:dyDescent="0.3">
      <c r="A557" s="43"/>
      <c r="B557" s="35"/>
      <c r="C557" s="35"/>
      <c r="D557" s="35"/>
      <c r="E557" s="34"/>
      <c r="F557" s="34"/>
    </row>
    <row r="558" spans="1:6" x14ac:dyDescent="0.3">
      <c r="A558" s="43"/>
      <c r="B558" s="35"/>
      <c r="C558" s="35"/>
      <c r="D558" s="35"/>
      <c r="E558" s="34"/>
      <c r="F558" s="34"/>
    </row>
    <row r="559" spans="1:6" x14ac:dyDescent="0.3">
      <c r="A559" s="43"/>
      <c r="B559" s="35"/>
      <c r="C559" s="35"/>
      <c r="D559" s="35"/>
      <c r="E559" s="34"/>
      <c r="F559" s="34"/>
    </row>
    <row r="560" spans="1:6" x14ac:dyDescent="0.3">
      <c r="A560" s="43"/>
      <c r="B560" s="35"/>
      <c r="C560" s="35"/>
      <c r="D560" s="35"/>
      <c r="E560" s="34"/>
      <c r="F560" s="34"/>
    </row>
    <row r="561" spans="1:6" x14ac:dyDescent="0.3">
      <c r="A561" s="43"/>
      <c r="B561" s="35"/>
      <c r="C561" s="35"/>
      <c r="D561" s="35"/>
      <c r="E561" s="34"/>
      <c r="F561" s="34"/>
    </row>
    <row r="562" spans="1:6" x14ac:dyDescent="0.3">
      <c r="A562" s="43"/>
      <c r="B562" s="35"/>
      <c r="C562" s="35"/>
      <c r="D562" s="35"/>
      <c r="E562" s="34"/>
      <c r="F562" s="34"/>
    </row>
    <row r="563" spans="1:6" x14ac:dyDescent="0.3">
      <c r="A563" s="43"/>
      <c r="B563" s="35"/>
      <c r="C563" s="35"/>
      <c r="D563" s="35"/>
      <c r="E563" s="34"/>
      <c r="F563" s="34"/>
    </row>
    <row r="564" spans="1:6" x14ac:dyDescent="0.3">
      <c r="A564" s="43"/>
      <c r="B564" s="35"/>
      <c r="C564" s="35"/>
      <c r="D564" s="35"/>
      <c r="E564" s="34"/>
      <c r="F564" s="34"/>
    </row>
    <row r="565" spans="1:6" x14ac:dyDescent="0.3">
      <c r="A565" s="43"/>
      <c r="B565" s="35"/>
      <c r="C565" s="35"/>
      <c r="D565" s="35"/>
      <c r="E565" s="34"/>
      <c r="F565" s="34"/>
    </row>
    <row r="566" spans="1:6" x14ac:dyDescent="0.3">
      <c r="A566" s="43"/>
      <c r="B566" s="35"/>
      <c r="C566" s="35"/>
      <c r="D566" s="35"/>
      <c r="E566" s="34"/>
      <c r="F566" s="34"/>
    </row>
    <row r="567" spans="1:6" x14ac:dyDescent="0.3">
      <c r="A567" s="43"/>
      <c r="B567" s="35"/>
      <c r="C567" s="35"/>
      <c r="D567" s="35"/>
      <c r="E567" s="34"/>
      <c r="F567" s="34"/>
    </row>
    <row r="568" spans="1:6" x14ac:dyDescent="0.3">
      <c r="A568" s="43"/>
      <c r="B568" s="35"/>
      <c r="C568" s="35"/>
      <c r="D568" s="35"/>
      <c r="E568" s="34"/>
      <c r="F568" s="34"/>
    </row>
    <row r="569" spans="1:6" x14ac:dyDescent="0.3">
      <c r="A569" s="43"/>
      <c r="B569" s="35"/>
      <c r="C569" s="35"/>
      <c r="D569" s="35"/>
      <c r="E569" s="34"/>
      <c r="F569" s="34"/>
    </row>
    <row r="570" spans="1:6" x14ac:dyDescent="0.3">
      <c r="A570" s="43"/>
      <c r="B570" s="35"/>
      <c r="C570" s="35"/>
      <c r="D570" s="35"/>
      <c r="E570" s="34"/>
      <c r="F570" s="34"/>
    </row>
    <row r="571" spans="1:6" x14ac:dyDescent="0.3">
      <c r="A571" s="43"/>
      <c r="B571" s="35"/>
      <c r="C571" s="35"/>
      <c r="D571" s="35"/>
      <c r="E571" s="34"/>
      <c r="F571" s="34"/>
    </row>
    <row r="572" spans="1:6" x14ac:dyDescent="0.3">
      <c r="A572" s="43"/>
      <c r="B572" s="35"/>
      <c r="C572" s="35"/>
      <c r="D572" s="35"/>
      <c r="E572" s="34"/>
      <c r="F572" s="34"/>
    </row>
    <row r="573" spans="1:6" x14ac:dyDescent="0.3">
      <c r="A573" s="43"/>
      <c r="B573" s="35"/>
      <c r="C573" s="35"/>
      <c r="D573" s="35"/>
      <c r="E573" s="34"/>
      <c r="F573" s="34"/>
    </row>
    <row r="574" spans="1:6" x14ac:dyDescent="0.3">
      <c r="A574" s="43"/>
      <c r="B574" s="35"/>
      <c r="C574" s="35"/>
      <c r="D574" s="35"/>
      <c r="E574" s="34"/>
      <c r="F574" s="34"/>
    </row>
    <row r="575" spans="1:6" x14ac:dyDescent="0.3">
      <c r="A575" s="43"/>
      <c r="B575" s="35"/>
      <c r="C575" s="35"/>
      <c r="D575" s="35"/>
      <c r="E575" s="34"/>
      <c r="F575" s="34"/>
    </row>
    <row r="576" spans="1:6" x14ac:dyDescent="0.3">
      <c r="A576" s="43"/>
      <c r="B576" s="35"/>
      <c r="C576" s="35"/>
      <c r="D576" s="35"/>
      <c r="E576" s="34"/>
      <c r="F576" s="34"/>
    </row>
    <row r="577" spans="1:6" x14ac:dyDescent="0.3">
      <c r="A577" s="43"/>
      <c r="B577" s="35"/>
      <c r="C577" s="35"/>
      <c r="D577" s="35"/>
      <c r="E577" s="34"/>
      <c r="F577" s="34"/>
    </row>
    <row r="578" spans="1:6" x14ac:dyDescent="0.3">
      <c r="A578" s="43"/>
      <c r="B578" s="35"/>
      <c r="C578" s="35"/>
      <c r="D578" s="35"/>
      <c r="E578" s="34"/>
      <c r="F578" s="34"/>
    </row>
    <row r="579" spans="1:6" x14ac:dyDescent="0.3">
      <c r="A579" s="43"/>
      <c r="B579" s="35"/>
      <c r="C579" s="35"/>
      <c r="D579" s="35"/>
      <c r="E579" s="34"/>
      <c r="F579" s="34"/>
    </row>
    <row r="580" spans="1:6" x14ac:dyDescent="0.3">
      <c r="A580" s="43"/>
      <c r="B580" s="35"/>
      <c r="C580" s="35"/>
      <c r="D580" s="35"/>
      <c r="E580" s="34"/>
      <c r="F580" s="34"/>
    </row>
    <row r="581" spans="1:6" x14ac:dyDescent="0.3">
      <c r="A581" s="43"/>
      <c r="B581" s="35"/>
      <c r="C581" s="35"/>
      <c r="D581" s="35"/>
      <c r="E581" s="34"/>
      <c r="F581" s="34"/>
    </row>
    <row r="582" spans="1:6" x14ac:dyDescent="0.3">
      <c r="A582" s="43"/>
      <c r="B582" s="35"/>
      <c r="C582" s="35"/>
      <c r="D582" s="35"/>
      <c r="E582" s="34"/>
      <c r="F582" s="34"/>
    </row>
    <row r="583" spans="1:6" x14ac:dyDescent="0.3">
      <c r="A583" s="43"/>
      <c r="B583" s="35"/>
      <c r="C583" s="35"/>
      <c r="D583" s="35"/>
      <c r="E583" s="34"/>
      <c r="F583" s="34"/>
    </row>
    <row r="584" spans="1:6" x14ac:dyDescent="0.3">
      <c r="A584" s="43"/>
      <c r="B584" s="35"/>
      <c r="C584" s="35"/>
      <c r="D584" s="35"/>
      <c r="E584" s="34"/>
      <c r="F584" s="34"/>
    </row>
    <row r="585" spans="1:6" x14ac:dyDescent="0.3">
      <c r="A585" s="43"/>
      <c r="B585" s="35"/>
      <c r="C585" s="35"/>
      <c r="D585" s="35"/>
      <c r="E585" s="34"/>
      <c r="F585" s="34"/>
    </row>
    <row r="586" spans="1:6" x14ac:dyDescent="0.3">
      <c r="A586" s="43"/>
      <c r="B586" s="35"/>
      <c r="C586" s="35"/>
      <c r="D586" s="35"/>
      <c r="E586" s="34"/>
      <c r="F586" s="34"/>
    </row>
    <row r="587" spans="1:6" x14ac:dyDescent="0.3">
      <c r="A587" s="43"/>
      <c r="B587" s="35"/>
      <c r="C587" s="35"/>
      <c r="D587" s="35"/>
      <c r="E587" s="34"/>
      <c r="F587" s="34"/>
    </row>
    <row r="588" spans="1:6" x14ac:dyDescent="0.3">
      <c r="A588" s="43"/>
      <c r="B588" s="35"/>
      <c r="C588" s="35"/>
      <c r="D588" s="35"/>
      <c r="E588" s="34"/>
      <c r="F588" s="34"/>
    </row>
    <row r="589" spans="1:6" x14ac:dyDescent="0.3">
      <c r="A589" s="43"/>
      <c r="B589" s="35"/>
      <c r="C589" s="35"/>
      <c r="D589" s="35"/>
      <c r="E589" s="34"/>
      <c r="F589" s="34"/>
    </row>
    <row r="590" spans="1:6" x14ac:dyDescent="0.3">
      <c r="A590" s="43"/>
      <c r="B590" s="35"/>
      <c r="C590" s="35"/>
      <c r="D590" s="35"/>
      <c r="E590" s="34"/>
      <c r="F590" s="34"/>
    </row>
    <row r="591" spans="1:6" x14ac:dyDescent="0.3">
      <c r="A591" s="43"/>
      <c r="B591" s="35"/>
      <c r="C591" s="35"/>
      <c r="D591" s="35"/>
      <c r="E591" s="34"/>
      <c r="F591" s="34"/>
    </row>
    <row r="592" spans="1:6" x14ac:dyDescent="0.3">
      <c r="A592" s="43"/>
      <c r="B592" s="35"/>
      <c r="C592" s="35"/>
      <c r="D592" s="35"/>
      <c r="E592" s="34"/>
      <c r="F592" s="34"/>
    </row>
    <row r="593" spans="1:6" x14ac:dyDescent="0.3">
      <c r="A593" s="43"/>
      <c r="B593" s="35"/>
      <c r="C593" s="35"/>
      <c r="D593" s="35"/>
      <c r="E593" s="34"/>
      <c r="F593" s="34"/>
    </row>
    <row r="594" spans="1:6" x14ac:dyDescent="0.3">
      <c r="A594" s="43"/>
      <c r="B594" s="35"/>
      <c r="C594" s="35"/>
      <c r="D594" s="35"/>
      <c r="E594" s="34"/>
      <c r="F594" s="34"/>
    </row>
    <row r="595" spans="1:6" x14ac:dyDescent="0.3">
      <c r="A595" s="43"/>
      <c r="B595" s="35"/>
      <c r="C595" s="35"/>
      <c r="D595" s="35"/>
      <c r="E595" s="34"/>
      <c r="F595" s="34"/>
    </row>
    <row r="596" spans="1:6" x14ac:dyDescent="0.3">
      <c r="A596" s="43"/>
      <c r="B596" s="35"/>
      <c r="C596" s="35"/>
      <c r="D596" s="35"/>
      <c r="E596" s="34"/>
      <c r="F596" s="34"/>
    </row>
    <row r="597" spans="1:6" x14ac:dyDescent="0.3">
      <c r="A597" s="43"/>
      <c r="B597" s="35"/>
      <c r="C597" s="35"/>
      <c r="D597" s="35"/>
      <c r="E597" s="34"/>
      <c r="F597" s="34"/>
    </row>
    <row r="598" spans="1:6" x14ac:dyDescent="0.3">
      <c r="A598" s="43"/>
      <c r="B598" s="35"/>
      <c r="C598" s="35"/>
      <c r="D598" s="35"/>
      <c r="E598" s="34"/>
      <c r="F598" s="34"/>
    </row>
    <row r="599" spans="1:6" x14ac:dyDescent="0.3">
      <c r="A599" s="43"/>
      <c r="B599" s="35"/>
      <c r="C599" s="35"/>
      <c r="D599" s="35"/>
      <c r="E599" s="34"/>
      <c r="F599" s="34"/>
    </row>
    <row r="600" spans="1:6" x14ac:dyDescent="0.3">
      <c r="A600" s="43"/>
      <c r="B600" s="35"/>
      <c r="C600" s="35"/>
      <c r="D600" s="35"/>
      <c r="E600" s="34"/>
      <c r="F600" s="34"/>
    </row>
    <row r="601" spans="1:6" x14ac:dyDescent="0.3">
      <c r="A601" s="43"/>
      <c r="B601" s="35"/>
      <c r="C601" s="35"/>
      <c r="D601" s="35"/>
      <c r="E601" s="34"/>
      <c r="F601" s="34"/>
    </row>
    <row r="602" spans="1:6" x14ac:dyDescent="0.3">
      <c r="A602" s="43"/>
      <c r="B602" s="35"/>
      <c r="C602" s="35"/>
      <c r="D602" s="35"/>
      <c r="E602" s="34"/>
      <c r="F602" s="34"/>
    </row>
    <row r="603" spans="1:6" x14ac:dyDescent="0.3">
      <c r="A603" s="43"/>
      <c r="B603" s="35"/>
      <c r="C603" s="35"/>
      <c r="D603" s="35"/>
      <c r="E603" s="34"/>
      <c r="F603" s="34"/>
    </row>
    <row r="604" spans="1:6" x14ac:dyDescent="0.3">
      <c r="A604" s="43"/>
      <c r="B604" s="35"/>
      <c r="C604" s="35"/>
      <c r="D604" s="35"/>
      <c r="E604" s="34"/>
      <c r="F604" s="34"/>
    </row>
    <row r="605" spans="1:6" x14ac:dyDescent="0.3">
      <c r="A605" s="43"/>
      <c r="B605" s="35"/>
      <c r="C605" s="35"/>
      <c r="D605" s="35"/>
      <c r="E605" s="34"/>
      <c r="F605" s="34"/>
    </row>
    <row r="606" spans="1:6" x14ac:dyDescent="0.3">
      <c r="A606" s="43"/>
      <c r="B606" s="35"/>
      <c r="C606" s="35"/>
      <c r="D606" s="35"/>
      <c r="E606" s="34"/>
      <c r="F606" s="34"/>
    </row>
    <row r="607" spans="1:6" x14ac:dyDescent="0.3">
      <c r="A607" s="43"/>
      <c r="B607" s="35"/>
      <c r="C607" s="35"/>
      <c r="D607" s="35"/>
      <c r="E607" s="34"/>
      <c r="F607" s="34"/>
    </row>
    <row r="608" spans="1:6" x14ac:dyDescent="0.3">
      <c r="A608" s="43"/>
      <c r="B608" s="35"/>
      <c r="C608" s="35"/>
      <c r="D608" s="35"/>
      <c r="E608" s="34"/>
      <c r="F608" s="34"/>
    </row>
    <row r="609" spans="1:6" x14ac:dyDescent="0.3">
      <c r="A609" s="43"/>
      <c r="B609" s="35"/>
      <c r="C609" s="35"/>
      <c r="D609" s="35"/>
      <c r="E609" s="34"/>
      <c r="F609" s="34"/>
    </row>
    <row r="610" spans="1:6" x14ac:dyDescent="0.3">
      <c r="A610" s="43"/>
      <c r="B610" s="35"/>
      <c r="C610" s="35"/>
      <c r="D610" s="35"/>
      <c r="E610" s="34"/>
      <c r="F610" s="34"/>
    </row>
    <row r="611" spans="1:6" x14ac:dyDescent="0.3">
      <c r="A611" s="43"/>
      <c r="B611" s="35"/>
      <c r="C611" s="35"/>
      <c r="D611" s="35"/>
      <c r="E611" s="34"/>
      <c r="F611" s="34"/>
    </row>
    <row r="612" spans="1:6" x14ac:dyDescent="0.3">
      <c r="A612" s="43"/>
      <c r="B612" s="35"/>
      <c r="C612" s="35"/>
      <c r="D612" s="35"/>
      <c r="E612" s="34"/>
      <c r="F612" s="34"/>
    </row>
    <row r="613" spans="1:6" x14ac:dyDescent="0.3">
      <c r="A613" s="43"/>
      <c r="B613" s="35"/>
      <c r="C613" s="35"/>
      <c r="D613" s="35"/>
      <c r="E613" s="34"/>
      <c r="F613" s="34"/>
    </row>
    <row r="614" spans="1:6" x14ac:dyDescent="0.3">
      <c r="A614" s="43"/>
      <c r="B614" s="35"/>
      <c r="C614" s="35"/>
      <c r="D614" s="35"/>
      <c r="E614" s="34"/>
      <c r="F614" s="34"/>
    </row>
    <row r="615" spans="1:6" x14ac:dyDescent="0.3">
      <c r="A615" s="43"/>
      <c r="B615" s="35"/>
      <c r="C615" s="35"/>
      <c r="D615" s="35"/>
      <c r="E615" s="34"/>
      <c r="F615" s="34"/>
    </row>
    <row r="616" spans="1:6" x14ac:dyDescent="0.3">
      <c r="A616" s="43"/>
      <c r="B616" s="35"/>
      <c r="C616" s="35"/>
      <c r="D616" s="35"/>
      <c r="E616" s="34"/>
      <c r="F616" s="34"/>
    </row>
    <row r="617" spans="1:6" x14ac:dyDescent="0.3">
      <c r="A617" s="43"/>
      <c r="B617" s="35"/>
      <c r="C617" s="35"/>
      <c r="D617" s="35"/>
      <c r="E617" s="34"/>
      <c r="F617" s="34"/>
    </row>
    <row r="618" spans="1:6" x14ac:dyDescent="0.3">
      <c r="A618" s="43"/>
      <c r="B618" s="35"/>
      <c r="C618" s="35"/>
      <c r="D618" s="35"/>
      <c r="E618" s="34"/>
      <c r="F618" s="34"/>
    </row>
    <row r="619" spans="1:6" x14ac:dyDescent="0.3">
      <c r="A619" s="43"/>
      <c r="B619" s="35"/>
      <c r="C619" s="35"/>
      <c r="D619" s="35"/>
      <c r="E619" s="34"/>
      <c r="F619" s="34"/>
    </row>
    <row r="620" spans="1:6" x14ac:dyDescent="0.3">
      <c r="A620" s="43"/>
      <c r="B620" s="35"/>
      <c r="C620" s="35"/>
      <c r="D620" s="35"/>
      <c r="E620" s="34"/>
      <c r="F620" s="34"/>
    </row>
    <row r="621" spans="1:6" x14ac:dyDescent="0.3">
      <c r="A621" s="43"/>
      <c r="B621" s="35"/>
      <c r="C621" s="35"/>
      <c r="D621" s="35"/>
      <c r="E621" s="34"/>
      <c r="F621" s="34"/>
    </row>
    <row r="622" spans="1:6" x14ac:dyDescent="0.3">
      <c r="A622" s="43"/>
      <c r="B622" s="35"/>
      <c r="C622" s="35"/>
      <c r="D622" s="35"/>
      <c r="E622" s="34"/>
      <c r="F622" s="34"/>
    </row>
    <row r="623" spans="1:6" x14ac:dyDescent="0.3">
      <c r="A623" s="43"/>
      <c r="B623" s="35"/>
      <c r="C623" s="35"/>
      <c r="D623" s="35"/>
      <c r="E623" s="34"/>
      <c r="F623" s="34"/>
    </row>
    <row r="624" spans="1:6" x14ac:dyDescent="0.3">
      <c r="A624" s="43"/>
      <c r="B624" s="35"/>
      <c r="C624" s="35"/>
      <c r="D624" s="35"/>
      <c r="E624" s="34"/>
      <c r="F624" s="34"/>
    </row>
    <row r="625" spans="1:6" x14ac:dyDescent="0.3">
      <c r="A625" s="43"/>
      <c r="B625" s="35"/>
      <c r="C625" s="35"/>
      <c r="D625" s="35"/>
      <c r="E625" s="34"/>
      <c r="F625" s="34"/>
    </row>
    <row r="626" spans="1:6" x14ac:dyDescent="0.3">
      <c r="A626" s="43"/>
      <c r="B626" s="35"/>
      <c r="C626" s="35"/>
      <c r="D626" s="35"/>
      <c r="E626" s="34"/>
      <c r="F626" s="34"/>
    </row>
    <row r="627" spans="1:6" x14ac:dyDescent="0.3">
      <c r="A627" s="43"/>
      <c r="B627" s="35"/>
      <c r="C627" s="35"/>
      <c r="D627" s="35"/>
      <c r="E627" s="34"/>
      <c r="F627" s="34"/>
    </row>
    <row r="628" spans="1:6" x14ac:dyDescent="0.3">
      <c r="A628" s="43"/>
      <c r="B628" s="35"/>
      <c r="C628" s="35"/>
      <c r="D628" s="35"/>
      <c r="E628" s="34"/>
      <c r="F628" s="34"/>
    </row>
    <row r="629" spans="1:6" x14ac:dyDescent="0.3">
      <c r="A629" s="43"/>
      <c r="B629" s="35"/>
      <c r="C629" s="35"/>
      <c r="D629" s="35"/>
      <c r="E629" s="34"/>
      <c r="F629" s="34"/>
    </row>
    <row r="630" spans="1:6" x14ac:dyDescent="0.3">
      <c r="A630" s="43"/>
      <c r="B630" s="35"/>
      <c r="C630" s="35"/>
      <c r="D630" s="35"/>
      <c r="E630" s="34"/>
      <c r="F630" s="34"/>
    </row>
    <row r="631" spans="1:6" x14ac:dyDescent="0.3">
      <c r="A631" s="43"/>
      <c r="B631" s="35"/>
      <c r="C631" s="35"/>
      <c r="D631" s="35"/>
      <c r="E631" s="34"/>
      <c r="F631" s="34"/>
    </row>
    <row r="632" spans="1:6" x14ac:dyDescent="0.3">
      <c r="A632" s="43"/>
      <c r="B632" s="35"/>
      <c r="C632" s="35"/>
      <c r="D632" s="35"/>
      <c r="E632" s="34"/>
      <c r="F632" s="34"/>
    </row>
    <row r="633" spans="1:6" x14ac:dyDescent="0.3">
      <c r="A633" s="43"/>
      <c r="B633" s="35"/>
      <c r="C633" s="35"/>
      <c r="D633" s="35"/>
      <c r="E633" s="34"/>
      <c r="F633" s="34"/>
    </row>
    <row r="634" spans="1:6" x14ac:dyDescent="0.3">
      <c r="A634" s="43"/>
      <c r="B634" s="35"/>
      <c r="C634" s="35"/>
      <c r="D634" s="35"/>
      <c r="E634" s="34"/>
      <c r="F634" s="34"/>
    </row>
    <row r="635" spans="1:6" x14ac:dyDescent="0.3">
      <c r="A635" s="43"/>
      <c r="B635" s="35"/>
      <c r="C635" s="35"/>
      <c r="D635" s="35"/>
      <c r="E635" s="34"/>
      <c r="F635" s="34"/>
    </row>
    <row r="636" spans="1:6" x14ac:dyDescent="0.3">
      <c r="A636" s="43"/>
      <c r="B636" s="35"/>
      <c r="C636" s="35"/>
      <c r="D636" s="35"/>
      <c r="E636" s="34"/>
      <c r="F636" s="34"/>
    </row>
    <row r="637" spans="1:6" x14ac:dyDescent="0.3">
      <c r="A637" s="43"/>
      <c r="B637" s="35"/>
      <c r="C637" s="35"/>
      <c r="D637" s="35"/>
      <c r="E637" s="34"/>
      <c r="F637" s="34"/>
    </row>
    <row r="638" spans="1:6" x14ac:dyDescent="0.3">
      <c r="A638" s="43"/>
      <c r="B638" s="35"/>
      <c r="C638" s="35"/>
      <c r="D638" s="35"/>
      <c r="E638" s="34"/>
      <c r="F638" s="34"/>
    </row>
    <row r="639" spans="1:6" x14ac:dyDescent="0.3">
      <c r="A639" s="43"/>
      <c r="B639" s="35"/>
      <c r="C639" s="35"/>
      <c r="D639" s="35"/>
      <c r="E639" s="34"/>
      <c r="F639" s="34"/>
    </row>
    <row r="640" spans="1:6" x14ac:dyDescent="0.3">
      <c r="A640" s="43"/>
      <c r="B640" s="35"/>
      <c r="C640" s="35"/>
      <c r="D640" s="35"/>
      <c r="E640" s="34"/>
      <c r="F640" s="34"/>
    </row>
    <row r="641" spans="1:6" x14ac:dyDescent="0.3">
      <c r="A641" s="43"/>
      <c r="B641" s="35"/>
      <c r="C641" s="35"/>
      <c r="D641" s="35"/>
      <c r="E641" s="34"/>
      <c r="F641" s="34"/>
    </row>
    <row r="642" spans="1:6" x14ac:dyDescent="0.3">
      <c r="A642" s="43"/>
      <c r="B642" s="35"/>
      <c r="C642" s="35"/>
      <c r="D642" s="35"/>
      <c r="E642" s="34"/>
      <c r="F642" s="34"/>
    </row>
    <row r="643" spans="1:6" x14ac:dyDescent="0.3">
      <c r="A643" s="43"/>
      <c r="B643" s="35"/>
      <c r="C643" s="35"/>
      <c r="D643" s="35"/>
      <c r="E643" s="34"/>
      <c r="F643" s="34"/>
    </row>
    <row r="644" spans="1:6" x14ac:dyDescent="0.3">
      <c r="A644" s="43"/>
      <c r="B644" s="35"/>
      <c r="C644" s="35"/>
      <c r="D644" s="35"/>
      <c r="E644" s="34"/>
      <c r="F644" s="34"/>
    </row>
    <row r="645" spans="1:6" x14ac:dyDescent="0.3">
      <c r="A645" s="43"/>
      <c r="B645" s="35"/>
      <c r="C645" s="35"/>
      <c r="D645" s="35"/>
      <c r="E645" s="34"/>
      <c r="F645" s="34"/>
    </row>
    <row r="646" spans="1:6" x14ac:dyDescent="0.3">
      <c r="A646" s="43"/>
      <c r="B646" s="35"/>
      <c r="C646" s="35"/>
      <c r="D646" s="35"/>
      <c r="E646" s="34"/>
      <c r="F646" s="34"/>
    </row>
    <row r="647" spans="1:6" x14ac:dyDescent="0.3">
      <c r="A647" s="43"/>
      <c r="B647" s="35"/>
      <c r="C647" s="35"/>
      <c r="D647" s="35"/>
      <c r="E647" s="34"/>
      <c r="F647" s="34"/>
    </row>
    <row r="648" spans="1:6" x14ac:dyDescent="0.3">
      <c r="A648" s="43"/>
      <c r="B648" s="35"/>
      <c r="C648" s="35"/>
      <c r="D648" s="35"/>
      <c r="E648" s="34"/>
      <c r="F648" s="34"/>
    </row>
    <row r="649" spans="1:6" x14ac:dyDescent="0.3">
      <c r="A649" s="43"/>
      <c r="B649" s="35"/>
      <c r="C649" s="35"/>
      <c r="D649" s="35"/>
      <c r="E649" s="34"/>
      <c r="F649" s="34"/>
    </row>
    <row r="650" spans="1:6" x14ac:dyDescent="0.3">
      <c r="A650" s="43"/>
      <c r="B650" s="35"/>
      <c r="C650" s="35"/>
      <c r="D650" s="35"/>
      <c r="E650" s="34"/>
      <c r="F650" s="34"/>
    </row>
    <row r="651" spans="1:6" x14ac:dyDescent="0.3">
      <c r="A651" s="43"/>
      <c r="B651" s="35"/>
      <c r="C651" s="35"/>
      <c r="D651" s="35"/>
      <c r="E651" s="34"/>
      <c r="F651" s="34"/>
    </row>
  </sheetData>
  <mergeCells count="12">
    <mergeCell ref="A1:C1"/>
    <mergeCell ref="D53:E53"/>
    <mergeCell ref="B3:D3"/>
    <mergeCell ref="C21:D21"/>
    <mergeCell ref="C27:D27"/>
    <mergeCell ref="C19:D19"/>
    <mergeCell ref="C17:D17"/>
    <mergeCell ref="B5:C5"/>
    <mergeCell ref="B6:C6"/>
    <mergeCell ref="C25:D25"/>
    <mergeCell ref="B15:D15"/>
    <mergeCell ref="C23:D23"/>
  </mergeCells>
  <hyperlinks>
    <hyperlink ref="C8" location="'2. Food flow '!A1" display="Flow phase" xr:uid="{BAA46494-7408-46CC-A00E-DFC3072A09E1}"/>
    <hyperlink ref="C7" location="'1. Scope (description)'!A1" display="Scope phase" xr:uid="{3B97FBF9-2285-432B-BCD3-DBC7BEBB39FA}"/>
    <hyperlink ref="C9" location="'3. Focus (description)'!A1" display="Focus phase" xr:uid="{4F7D5A7D-4781-4782-A12B-BDF6A78B8197}"/>
    <hyperlink ref="C11" location="'5. Cause (description)'!A1" display="Cause phase" xr:uid="{055EECEF-CD62-4BBF-8F2B-DCFCE3C8B7E3}"/>
    <hyperlink ref="C12" location="'6. Interventions (description)'!A1" display="Intervention phase" xr:uid="{B25D44C0-FE45-40CC-B2C2-229979A9B39F}"/>
    <hyperlink ref="D47" location="Introduction!A1" display="Next" xr:uid="{0024892D-12DB-4654-B55A-782E252998F0}"/>
    <hyperlink ref="D53" r:id="rId1" xr:uid="{FFD8ED75-1600-4F19-98B3-5BE5FE442A42}"/>
    <hyperlink ref="C10" location="'4. Add. measurements (optional)'!A1" display="Measurement phase (optional)" xr:uid="{9EF18A26-6974-4170-852A-0EAFCC0F8B0F}"/>
  </hyperlinks>
  <pageMargins left="0.7" right="0.7" top="0.75" bottom="0.75" header="0.3" footer="0.3"/>
  <pageSetup paperSize="9" scale="65"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01DFA-8D2D-485F-BCC6-F261A8F83443}">
  <sheetPr codeName="Sheet12">
    <tabColor theme="9" tint="-0.249977111117893"/>
    <pageSetUpPr fitToPage="1"/>
  </sheetPr>
  <dimension ref="A1:LG234"/>
  <sheetViews>
    <sheetView showGridLines="0" zoomScaleNormal="100" workbookViewId="0">
      <selection activeCell="N40" sqref="N40"/>
    </sheetView>
  </sheetViews>
  <sheetFormatPr defaultRowHeight="14.4" x14ac:dyDescent="0.3"/>
  <cols>
    <col min="1" max="1" width="23.109375" customWidth="1"/>
    <col min="2" max="2" width="12.88671875" customWidth="1"/>
    <col min="3" max="3" width="19.44140625" customWidth="1"/>
    <col min="4" max="4" width="29.5546875" customWidth="1"/>
    <col min="5" max="5" width="10.33203125" customWidth="1"/>
    <col min="6" max="6" width="23" customWidth="1"/>
    <col min="7" max="7" width="13.6640625" customWidth="1"/>
    <col min="8" max="8" width="18.6640625" customWidth="1"/>
    <col min="9" max="9" width="19.109375" customWidth="1"/>
    <col min="10" max="10" width="10.5546875" customWidth="1"/>
    <col min="11" max="11" width="24.88671875" customWidth="1"/>
    <col min="12" max="12" width="12.88671875" customWidth="1"/>
    <col min="13" max="13" width="18.33203125" customWidth="1"/>
    <col min="14" max="14" width="18.88671875" customWidth="1"/>
    <col min="15" max="15" width="11.88671875" style="2" customWidth="1"/>
    <col min="16" max="16" width="29.109375" customWidth="1"/>
    <col min="17" max="17" width="15.33203125" customWidth="1"/>
    <col min="18" max="18" width="18.88671875" customWidth="1"/>
    <col min="19" max="19" width="24.5546875" customWidth="1"/>
    <col min="20" max="20" width="8.44140625" style="2" customWidth="1"/>
    <col min="21" max="21" width="27.88671875" style="25" customWidth="1"/>
    <col min="22" max="22" width="14.5546875" style="25" customWidth="1"/>
    <col min="23" max="23" width="22.109375" style="25" customWidth="1"/>
    <col min="24" max="24" width="20.44140625" style="25" customWidth="1"/>
    <col min="25" max="60" width="9.109375" style="25"/>
    <col min="61" max="81" width="9.109375" style="2"/>
  </cols>
  <sheetData>
    <row r="1" spans="1:319" s="25" customFormat="1" ht="31.2" x14ac:dyDescent="0.6">
      <c r="A1" s="179" t="s">
        <v>1392</v>
      </c>
      <c r="B1" s="179"/>
      <c r="C1" s="179"/>
      <c r="D1" s="179"/>
      <c r="E1" s="179"/>
      <c r="F1" s="179"/>
      <c r="G1" s="179"/>
      <c r="H1" s="179"/>
      <c r="I1" s="179"/>
      <c r="J1" s="179"/>
      <c r="K1" s="179"/>
      <c r="L1" s="2"/>
      <c r="M1" s="2"/>
      <c r="N1" s="2"/>
      <c r="O1" s="2"/>
      <c r="P1" s="2"/>
      <c r="Q1" s="2"/>
      <c r="R1" s="2"/>
      <c r="S1" s="2"/>
      <c r="T1" s="2"/>
      <c r="U1" s="2"/>
      <c r="V1" s="2"/>
      <c r="W1" s="2"/>
      <c r="X1" s="2"/>
      <c r="Y1" s="2"/>
    </row>
    <row r="2" spans="1:319" s="25" customFormat="1" ht="20.25" customHeight="1" x14ac:dyDescent="0.6">
      <c r="A2" s="179"/>
      <c r="B2" s="179"/>
      <c r="C2" s="179"/>
      <c r="D2" s="179"/>
      <c r="E2" s="2"/>
      <c r="F2" s="2"/>
      <c r="G2" s="2"/>
      <c r="H2" s="2"/>
      <c r="I2" s="2"/>
      <c r="J2" s="2"/>
      <c r="K2" s="2"/>
      <c r="L2" s="2"/>
      <c r="M2" s="2"/>
      <c r="N2" s="2"/>
      <c r="O2" s="2"/>
      <c r="P2" s="2"/>
      <c r="Q2" s="2"/>
      <c r="R2" s="2"/>
      <c r="S2" s="2"/>
      <c r="T2" s="2"/>
      <c r="U2" s="2"/>
      <c r="V2" s="2"/>
      <c r="W2" s="2"/>
      <c r="X2" s="2"/>
      <c r="Y2" s="2"/>
    </row>
    <row r="3" spans="1:319" s="25" customFormat="1" ht="15" customHeight="1" x14ac:dyDescent="0.3">
      <c r="A3" s="75" t="s">
        <v>1667</v>
      </c>
      <c r="B3" s="75"/>
      <c r="C3" s="75"/>
      <c r="D3" s="75"/>
      <c r="E3" s="75"/>
      <c r="F3" s="75"/>
      <c r="G3" s="2"/>
      <c r="H3" s="2"/>
      <c r="I3" s="2"/>
      <c r="J3" s="2"/>
      <c r="K3" s="2"/>
      <c r="L3" s="2"/>
      <c r="M3" s="2"/>
      <c r="N3" s="2"/>
      <c r="O3" s="2"/>
      <c r="P3" s="2"/>
      <c r="Q3" s="2"/>
      <c r="R3" s="2"/>
      <c r="S3" s="2"/>
      <c r="T3" s="2"/>
      <c r="U3" s="2"/>
      <c r="V3" s="2"/>
      <c r="W3" s="2"/>
      <c r="X3" s="2"/>
      <c r="Y3" s="2"/>
    </row>
    <row r="4" spans="1:319" s="25" customFormat="1" ht="14.25" customHeight="1" x14ac:dyDescent="0.3">
      <c r="A4" s="616" t="s">
        <v>221</v>
      </c>
      <c r="B4" s="616"/>
      <c r="C4" s="616"/>
      <c r="D4" s="616"/>
      <c r="E4" s="616"/>
      <c r="F4" s="616"/>
      <c r="G4" s="616"/>
      <c r="H4" s="616"/>
      <c r="I4" s="616"/>
      <c r="J4" s="616"/>
      <c r="K4" s="616"/>
      <c r="L4" s="616"/>
      <c r="M4" s="2"/>
      <c r="N4" s="2"/>
      <c r="O4" s="2"/>
      <c r="P4" s="2"/>
      <c r="Q4" s="2"/>
      <c r="R4" s="2"/>
      <c r="S4" s="2"/>
      <c r="T4" s="2"/>
      <c r="U4" s="2"/>
      <c r="V4" s="2"/>
      <c r="W4" s="2"/>
      <c r="X4" s="2"/>
      <c r="Y4" s="2"/>
    </row>
    <row r="5" spans="1:319" s="25" customFormat="1" ht="33" customHeight="1" x14ac:dyDescent="0.3">
      <c r="A5" s="75"/>
      <c r="B5" s="17"/>
      <c r="C5" s="17"/>
      <c r="D5" s="2"/>
      <c r="E5" s="31"/>
      <c r="F5" s="324"/>
      <c r="G5" s="620"/>
      <c r="H5" s="621"/>
      <c r="I5" s="14"/>
      <c r="J5" s="31"/>
      <c r="K5" s="597"/>
      <c r="L5" s="620"/>
      <c r="M5" s="621"/>
      <c r="N5" s="14"/>
      <c r="O5" s="31"/>
      <c r="P5" s="597"/>
      <c r="Q5" s="620"/>
      <c r="R5" s="621"/>
      <c r="S5" s="14"/>
      <c r="T5" s="31"/>
      <c r="U5" s="856" t="s">
        <v>1653</v>
      </c>
      <c r="V5" s="857"/>
      <c r="W5" s="857"/>
      <c r="X5" s="858"/>
      <c r="Y5" s="2"/>
    </row>
    <row r="6" spans="1:319" s="25" customFormat="1" ht="48.75" customHeight="1" x14ac:dyDescent="0.3">
      <c r="A6" s="17"/>
      <c r="B6" s="17"/>
      <c r="C6" s="17"/>
      <c r="D6" s="14"/>
      <c r="E6" s="855"/>
      <c r="F6" s="855"/>
      <c r="G6" s="223"/>
      <c r="H6" s="225"/>
      <c r="I6" s="14"/>
      <c r="J6" s="814"/>
      <c r="K6" s="814"/>
      <c r="L6" s="223"/>
      <c r="M6" s="225"/>
      <c r="N6" s="14"/>
      <c r="O6" s="814"/>
      <c r="P6" s="814"/>
      <c r="Q6" s="223"/>
      <c r="R6" s="225"/>
      <c r="S6" s="14"/>
      <c r="T6" s="11"/>
      <c r="U6" s="406" t="s">
        <v>1311</v>
      </c>
      <c r="V6" s="404">
        <v>31.9</v>
      </c>
      <c r="W6" s="622" t="s">
        <v>1308</v>
      </c>
      <c r="X6" s="637">
        <v>30.7</v>
      </c>
      <c r="Y6" s="2"/>
    </row>
    <row r="7" spans="1:319" s="25" customFormat="1" ht="18" customHeight="1" x14ac:dyDescent="0.3">
      <c r="A7" s="26"/>
      <c r="B7" s="2"/>
      <c r="C7" s="2"/>
      <c r="D7" s="2"/>
      <c r="E7" s="2"/>
      <c r="F7" s="2"/>
      <c r="G7" s="2"/>
      <c r="H7" s="2"/>
      <c r="I7" s="2"/>
      <c r="J7" s="2"/>
      <c r="K7" s="2"/>
      <c r="L7" s="2"/>
      <c r="M7" s="2"/>
      <c r="N7" s="2"/>
      <c r="O7" s="2"/>
      <c r="P7" s="2"/>
      <c r="Q7" s="2"/>
      <c r="R7" s="2"/>
      <c r="S7" s="2"/>
      <c r="T7" s="2"/>
      <c r="U7" s="186" t="s">
        <v>1312</v>
      </c>
      <c r="V7" s="624" t="s">
        <v>1305</v>
      </c>
      <c r="W7" s="624" t="s">
        <v>1302</v>
      </c>
      <c r="X7" s="182" t="s">
        <v>1304</v>
      </c>
      <c r="Y7" s="2"/>
    </row>
    <row r="8" spans="1:319" s="25" customFormat="1" ht="33" customHeight="1" x14ac:dyDescent="0.3">
      <c r="A8" s="75"/>
      <c r="B8" s="17"/>
      <c r="C8" s="17"/>
      <c r="D8" s="2"/>
      <c r="E8" s="2"/>
      <c r="F8" s="2"/>
      <c r="G8" s="2"/>
      <c r="H8" s="2"/>
      <c r="I8" s="2"/>
      <c r="J8" s="2"/>
      <c r="K8" s="2"/>
      <c r="L8" s="2"/>
      <c r="M8" s="2"/>
      <c r="N8" s="2"/>
      <c r="O8" s="2"/>
      <c r="P8" s="2"/>
      <c r="Q8" s="2"/>
      <c r="R8" s="2"/>
      <c r="S8" s="2"/>
      <c r="T8" s="2"/>
      <c r="U8" s="625" t="s">
        <v>1678</v>
      </c>
      <c r="V8" s="626">
        <v>1.4730000000000001</v>
      </c>
      <c r="W8" s="627">
        <f>V8/V6</f>
        <v>4.6175548589341697E-2</v>
      </c>
      <c r="X8" s="628" t="s">
        <v>1676</v>
      </c>
      <c r="Y8" s="2"/>
    </row>
    <row r="9" spans="1:319" s="25" customFormat="1" ht="14.25" customHeight="1" x14ac:dyDescent="0.3">
      <c r="A9" s="75"/>
      <c r="B9" s="17"/>
      <c r="C9" s="17"/>
      <c r="D9" s="2"/>
      <c r="E9" s="2"/>
      <c r="F9" s="2"/>
      <c r="G9" s="2"/>
      <c r="H9" s="2"/>
      <c r="I9" s="2"/>
      <c r="J9" s="2"/>
      <c r="K9" s="2"/>
      <c r="L9" s="2"/>
      <c r="M9" s="2"/>
      <c r="N9" s="2"/>
      <c r="O9" s="2"/>
      <c r="P9" s="2"/>
      <c r="Q9" s="2"/>
      <c r="R9" s="2"/>
      <c r="S9" s="2"/>
      <c r="T9" s="2"/>
      <c r="U9" s="625"/>
      <c r="V9" s="629"/>
      <c r="W9" s="629"/>
      <c r="X9" s="628"/>
      <c r="Y9" s="2"/>
    </row>
    <row r="10" spans="1:319" ht="16.5" customHeight="1" x14ac:dyDescent="0.3">
      <c r="A10" s="76"/>
      <c r="B10" s="17"/>
      <c r="C10" s="17"/>
      <c r="D10" s="2"/>
      <c r="E10" s="2"/>
      <c r="F10" s="2"/>
      <c r="G10" s="2"/>
      <c r="H10" s="2"/>
      <c r="I10" s="2"/>
      <c r="J10" s="2"/>
      <c r="K10" s="2"/>
      <c r="L10" s="2"/>
      <c r="M10" s="2"/>
      <c r="N10" s="2"/>
      <c r="P10" s="2"/>
      <c r="Q10" s="2"/>
      <c r="R10" s="2"/>
      <c r="S10" s="2"/>
      <c r="U10" s="630"/>
      <c r="V10" s="631"/>
      <c r="W10" s="631"/>
      <c r="X10" s="632"/>
      <c r="Y10" s="2"/>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row>
    <row r="11" spans="1:319" s="2" customFormat="1" ht="15" customHeight="1" x14ac:dyDescent="0.3">
      <c r="A11" s="75"/>
      <c r="B11" s="17"/>
      <c r="C11" s="17"/>
      <c r="U11" s="592" t="s">
        <v>1368</v>
      </c>
      <c r="V11" s="593"/>
      <c r="W11" s="633">
        <v>168</v>
      </c>
      <c r="X11" s="634" t="s">
        <v>1367</v>
      </c>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row>
    <row r="12" spans="1:319" s="2" customFormat="1" ht="15" customHeight="1" x14ac:dyDescent="0.3">
      <c r="A12" s="75"/>
      <c r="B12" s="17"/>
      <c r="C12" s="17"/>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row>
    <row r="13" spans="1:319" x14ac:dyDescent="0.3">
      <c r="A13" s="218"/>
      <c r="B13" s="218"/>
      <c r="C13" s="17"/>
      <c r="D13" s="2"/>
      <c r="E13" s="2"/>
      <c r="F13" s="2"/>
      <c r="G13" s="2"/>
      <c r="H13" s="2"/>
      <c r="I13" s="2"/>
      <c r="J13" s="2"/>
      <c r="K13" s="2"/>
      <c r="L13" s="2"/>
      <c r="M13" s="2"/>
      <c r="N13" s="2"/>
      <c r="P13" s="2"/>
      <c r="Q13" s="2"/>
      <c r="R13" s="2"/>
      <c r="S13" s="2"/>
      <c r="U13" s="2"/>
      <c r="V13" s="2"/>
      <c r="W13" s="2"/>
      <c r="X13" s="2"/>
      <c r="Y13" s="2"/>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row>
    <row r="14" spans="1:319" ht="26.25" customHeight="1" x14ac:dyDescent="0.3">
      <c r="A14" s="802" t="s">
        <v>1668</v>
      </c>
      <c r="B14" s="802"/>
      <c r="C14" s="802"/>
      <c r="D14" s="802"/>
      <c r="E14" s="221"/>
      <c r="F14" s="802" t="s">
        <v>1672</v>
      </c>
      <c r="G14" s="802"/>
      <c r="H14" s="802"/>
      <c r="I14" s="802"/>
      <c r="J14" s="2"/>
      <c r="K14" s="802" t="s">
        <v>150</v>
      </c>
      <c r="L14" s="802"/>
      <c r="M14" s="802"/>
      <c r="N14" s="802"/>
      <c r="P14" s="802" t="s">
        <v>151</v>
      </c>
      <c r="Q14" s="802"/>
      <c r="R14" s="802"/>
      <c r="S14" s="802"/>
      <c r="U14" s="2"/>
      <c r="V14" s="2"/>
      <c r="W14" s="2"/>
      <c r="X14" s="2"/>
      <c r="Y14" s="2"/>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row>
    <row r="15" spans="1:319" ht="45.75" customHeight="1" x14ac:dyDescent="0.3">
      <c r="A15" s="406" t="s">
        <v>1311</v>
      </c>
      <c r="B15" s="404">
        <v>8.9870000000000001</v>
      </c>
      <c r="C15" s="622" t="s">
        <v>1308</v>
      </c>
      <c r="D15" s="623">
        <v>8.7739999999999991</v>
      </c>
      <c r="E15" s="222"/>
      <c r="F15" s="406" t="s">
        <v>1311</v>
      </c>
      <c r="G15" s="404">
        <v>5312.4</v>
      </c>
      <c r="H15" s="622" t="s">
        <v>1308</v>
      </c>
      <c r="I15" s="637">
        <v>5387.3</v>
      </c>
      <c r="J15" s="2"/>
      <c r="K15" s="406" t="s">
        <v>1311</v>
      </c>
      <c r="L15" s="404">
        <v>1647.9</v>
      </c>
      <c r="M15" s="622" t="s">
        <v>1308</v>
      </c>
      <c r="N15" s="637">
        <v>1536.1</v>
      </c>
      <c r="P15" s="406" t="s">
        <v>1311</v>
      </c>
      <c r="Q15" s="638">
        <v>51</v>
      </c>
      <c r="R15" s="622" t="s">
        <v>1308</v>
      </c>
      <c r="S15" s="637">
        <v>49.6</v>
      </c>
      <c r="U15" s="2"/>
      <c r="V15" s="2"/>
      <c r="W15" s="2"/>
      <c r="X15" s="2"/>
      <c r="Y15" s="2"/>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row>
    <row r="16" spans="1:319" ht="33" customHeight="1" x14ac:dyDescent="0.3">
      <c r="A16" s="186" t="s">
        <v>1312</v>
      </c>
      <c r="B16" s="624" t="s">
        <v>1305</v>
      </c>
      <c r="C16" s="624" t="s">
        <v>1302</v>
      </c>
      <c r="D16" s="182" t="s">
        <v>1304</v>
      </c>
      <c r="E16" s="223"/>
      <c r="F16" s="186" t="s">
        <v>1312</v>
      </c>
      <c r="G16" s="624" t="s">
        <v>1305</v>
      </c>
      <c r="H16" s="624" t="s">
        <v>1302</v>
      </c>
      <c r="I16" s="182" t="s">
        <v>1304</v>
      </c>
      <c r="J16" s="2"/>
      <c r="K16" s="186" t="s">
        <v>1312</v>
      </c>
      <c r="L16" s="624" t="s">
        <v>1305</v>
      </c>
      <c r="M16" s="624" t="s">
        <v>1302</v>
      </c>
      <c r="N16" s="182" t="s">
        <v>1304</v>
      </c>
      <c r="P16" s="186" t="s">
        <v>1312</v>
      </c>
      <c r="Q16" s="624" t="s">
        <v>1305</v>
      </c>
      <c r="R16" s="624" t="s">
        <v>1302</v>
      </c>
      <c r="S16" s="182" t="s">
        <v>1304</v>
      </c>
      <c r="U16" s="2"/>
      <c r="V16" s="2"/>
      <c r="W16" s="2"/>
      <c r="X16" s="2"/>
      <c r="Y16" s="2"/>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row>
    <row r="17" spans="1:319" ht="33.75" customHeight="1" x14ac:dyDescent="0.3">
      <c r="A17" s="625" t="s">
        <v>1669</v>
      </c>
      <c r="B17" s="626">
        <v>0.21299999999999999</v>
      </c>
      <c r="C17" s="627">
        <f>B17/B15</f>
        <v>2.3700901301880493E-2</v>
      </c>
      <c r="D17" s="628" t="s">
        <v>1670</v>
      </c>
      <c r="E17" s="223"/>
      <c r="F17" s="625" t="s">
        <v>1673</v>
      </c>
      <c r="G17" s="626">
        <v>6.1079999999999997</v>
      </c>
      <c r="H17" s="627">
        <f>G17/G15</f>
        <v>1.1497628190648296E-3</v>
      </c>
      <c r="I17" s="628" t="s">
        <v>1674</v>
      </c>
      <c r="J17" s="2"/>
      <c r="K17" s="625" t="s">
        <v>1675</v>
      </c>
      <c r="L17" s="626">
        <v>32.564999999999998</v>
      </c>
      <c r="M17" s="627">
        <f>L17/L15</f>
        <v>1.9761514655015473E-2</v>
      </c>
      <c r="N17" s="628" t="s">
        <v>1676</v>
      </c>
      <c r="P17" s="625" t="s">
        <v>1677</v>
      </c>
      <c r="Q17" s="626">
        <v>2.0880000000000001</v>
      </c>
      <c r="R17" s="627">
        <f>Q17/Q15</f>
        <v>4.0941176470588238E-2</v>
      </c>
      <c r="S17" s="628" t="s">
        <v>1676</v>
      </c>
      <c r="U17" s="2"/>
      <c r="V17" s="2"/>
      <c r="W17" s="2"/>
      <c r="X17" s="2"/>
      <c r="Y17" s="2"/>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row>
    <row r="18" spans="1:319" ht="19.5" customHeight="1" x14ac:dyDescent="0.3">
      <c r="A18" s="625"/>
      <c r="B18" s="629"/>
      <c r="C18" s="629"/>
      <c r="D18" s="628"/>
      <c r="E18" s="600"/>
      <c r="F18" s="625"/>
      <c r="G18" s="629"/>
      <c r="H18" s="629"/>
      <c r="I18" s="628"/>
      <c r="J18" s="2"/>
      <c r="K18" s="625"/>
      <c r="L18" s="629"/>
      <c r="M18" s="629"/>
      <c r="N18" s="628"/>
      <c r="P18" s="625"/>
      <c r="Q18" s="629"/>
      <c r="R18" s="629"/>
      <c r="S18" s="628"/>
      <c r="U18" s="2"/>
      <c r="V18" s="2"/>
      <c r="W18" s="2"/>
      <c r="X18" s="2"/>
      <c r="Y18" s="2"/>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row>
    <row r="19" spans="1:319" ht="17.25" customHeight="1" x14ac:dyDescent="0.3">
      <c r="A19" s="630"/>
      <c r="B19" s="631"/>
      <c r="C19" s="631"/>
      <c r="D19" s="632"/>
      <c r="E19" s="225"/>
      <c r="F19" s="630"/>
      <c r="G19" s="631"/>
      <c r="H19" s="631"/>
      <c r="I19" s="632"/>
      <c r="J19" s="2"/>
      <c r="K19" s="630"/>
      <c r="L19" s="631"/>
      <c r="M19" s="631"/>
      <c r="N19" s="632"/>
      <c r="P19" s="630"/>
      <c r="Q19" s="631"/>
      <c r="R19" s="631"/>
      <c r="S19" s="632"/>
      <c r="U19" s="2"/>
      <c r="V19" s="2"/>
      <c r="W19" s="2"/>
      <c r="X19" s="2"/>
      <c r="Y19" s="2"/>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row>
    <row r="20" spans="1:319" ht="18" customHeight="1" x14ac:dyDescent="0.3">
      <c r="A20" s="792" t="s">
        <v>1368</v>
      </c>
      <c r="B20" s="793"/>
      <c r="C20" s="633" t="s">
        <v>1671</v>
      </c>
      <c r="D20" s="634" t="s">
        <v>1367</v>
      </c>
      <c r="E20" s="2"/>
      <c r="F20" s="792" t="s">
        <v>1368</v>
      </c>
      <c r="G20" s="793"/>
      <c r="H20" s="633" t="s">
        <v>1671</v>
      </c>
      <c r="I20" s="634" t="s">
        <v>1367</v>
      </c>
      <c r="J20" s="2"/>
      <c r="K20" s="792" t="s">
        <v>1368</v>
      </c>
      <c r="L20" s="793"/>
      <c r="M20" s="633">
        <v>168</v>
      </c>
      <c r="N20" s="634" t="s">
        <v>1367</v>
      </c>
      <c r="P20" s="792" t="s">
        <v>1368</v>
      </c>
      <c r="Q20" s="793"/>
      <c r="R20" s="633">
        <v>168</v>
      </c>
      <c r="S20" s="634" t="s">
        <v>1367</v>
      </c>
      <c r="U20" s="2"/>
      <c r="V20" s="2"/>
      <c r="W20" s="2"/>
      <c r="X20" s="2"/>
      <c r="Y20" s="2"/>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row>
    <row r="21" spans="1:319" ht="15" customHeight="1" x14ac:dyDescent="0.3">
      <c r="A21" s="447"/>
      <c r="B21" s="447"/>
      <c r="C21" s="223"/>
      <c r="D21" s="225"/>
      <c r="E21" s="2"/>
      <c r="F21" s="2"/>
      <c r="G21" s="2"/>
      <c r="H21" s="2"/>
      <c r="I21" s="2"/>
      <c r="J21" s="2"/>
      <c r="K21" s="2"/>
      <c r="L21" s="2"/>
      <c r="M21" s="2"/>
      <c r="N21" s="2"/>
      <c r="P21" s="2"/>
      <c r="Q21" s="2"/>
      <c r="R21" s="2"/>
      <c r="S21" s="2"/>
      <c r="U21" s="2"/>
      <c r="V21" s="2"/>
      <c r="W21" s="2"/>
      <c r="X21" s="2"/>
      <c r="Y21" s="2"/>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row>
    <row r="22" spans="1:319" ht="22.5" customHeight="1" x14ac:dyDescent="0.3">
      <c r="A22" s="810"/>
      <c r="B22" s="810"/>
      <c r="C22" s="810"/>
      <c r="D22" s="810"/>
      <c r="E22" s="221"/>
      <c r="F22" s="221"/>
      <c r="G22" s="221"/>
      <c r="H22" s="14"/>
      <c r="I22" s="14"/>
      <c r="J22" s="14"/>
      <c r="K22" s="14"/>
      <c r="L22" s="14"/>
      <c r="M22" s="14"/>
      <c r="N22" s="14"/>
      <c r="O22" s="14"/>
      <c r="P22" s="14"/>
      <c r="Q22" s="14"/>
      <c r="R22" s="14"/>
      <c r="S22" s="14"/>
      <c r="T22" s="14"/>
      <c r="U22" s="14"/>
      <c r="V22" s="14"/>
      <c r="W22" s="14"/>
      <c r="X22" s="14"/>
      <c r="Y22" s="14"/>
      <c r="Z22" s="3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row>
    <row r="23" spans="1:319" ht="48.75" customHeight="1" x14ac:dyDescent="0.3">
      <c r="A23" s="640"/>
      <c r="B23" s="640"/>
      <c r="C23" s="640"/>
      <c r="D23" s="640"/>
      <c r="E23" s="222"/>
      <c r="F23" s="222"/>
      <c r="G23" s="222"/>
      <c r="H23" s="14"/>
      <c r="I23" s="14"/>
      <c r="J23" s="14"/>
      <c r="K23" s="14"/>
      <c r="L23" s="14"/>
      <c r="M23" s="14"/>
      <c r="N23" s="14"/>
      <c r="O23" s="14"/>
      <c r="P23" s="14"/>
      <c r="Q23" s="14"/>
      <c r="R23" s="14"/>
      <c r="S23" s="14"/>
      <c r="T23" s="14"/>
      <c r="U23" s="802" t="s">
        <v>1679</v>
      </c>
      <c r="V23" s="802"/>
      <c r="W23" s="802"/>
      <c r="X23" s="802"/>
      <c r="Y23" s="14"/>
      <c r="Z23" s="3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row>
    <row r="24" spans="1:319" ht="51.75" customHeight="1" x14ac:dyDescent="0.3">
      <c r="A24" s="11"/>
      <c r="B24" s="225"/>
      <c r="C24" s="223"/>
      <c r="D24" s="601"/>
      <c r="E24" s="223"/>
      <c r="F24" s="601"/>
      <c r="G24" s="601"/>
      <c r="H24" s="14"/>
      <c r="I24" s="14"/>
      <c r="J24" s="14"/>
      <c r="K24" s="14"/>
      <c r="L24" s="14"/>
      <c r="M24" s="14"/>
      <c r="N24" s="14"/>
      <c r="O24" s="14"/>
      <c r="P24" s="14"/>
      <c r="Q24" s="14"/>
      <c r="R24" s="14"/>
      <c r="S24" s="14"/>
      <c r="T24" s="14"/>
      <c r="U24" s="406" t="s">
        <v>1311</v>
      </c>
      <c r="V24" s="404">
        <v>6.1</v>
      </c>
      <c r="W24" s="622" t="s">
        <v>1308</v>
      </c>
      <c r="X24" s="637" t="s">
        <v>1306</v>
      </c>
      <c r="Y24" s="14"/>
      <c r="Z24" s="3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row>
    <row r="25" spans="1:319" ht="15" customHeight="1" x14ac:dyDescent="0.3">
      <c r="A25" s="600"/>
      <c r="B25" s="600"/>
      <c r="C25" s="223"/>
      <c r="D25" s="600"/>
      <c r="E25" s="225"/>
      <c r="F25" s="600"/>
      <c r="G25" s="600"/>
      <c r="H25" s="14"/>
      <c r="I25" s="14"/>
      <c r="J25" s="14"/>
      <c r="K25" s="14"/>
      <c r="L25" s="14"/>
      <c r="M25" s="14"/>
      <c r="N25" s="14"/>
      <c r="O25" s="14"/>
      <c r="P25" s="14"/>
      <c r="Q25" s="14"/>
      <c r="R25" s="14"/>
      <c r="S25" s="14"/>
      <c r="T25" s="14"/>
      <c r="U25" s="186" t="s">
        <v>1312</v>
      </c>
      <c r="V25" s="624" t="s">
        <v>1305</v>
      </c>
      <c r="W25" s="624" t="s">
        <v>1302</v>
      </c>
      <c r="X25" s="182" t="s">
        <v>1304</v>
      </c>
      <c r="Y25" s="14"/>
      <c r="Z25" s="3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row>
    <row r="26" spans="1:319" ht="33" customHeight="1" x14ac:dyDescent="0.3">
      <c r="A26" s="600"/>
      <c r="B26" s="2"/>
      <c r="C26" s="2"/>
      <c r="D26" s="2"/>
      <c r="E26" s="7"/>
      <c r="F26" s="600"/>
      <c r="G26" s="600"/>
      <c r="H26" s="14"/>
      <c r="I26" s="14"/>
      <c r="J26" s="14"/>
      <c r="K26" s="14"/>
      <c r="L26" s="14"/>
      <c r="M26" s="14"/>
      <c r="N26" s="14"/>
      <c r="O26" s="14"/>
      <c r="P26" s="14"/>
      <c r="Q26" s="14"/>
      <c r="R26" s="14"/>
      <c r="S26" s="14"/>
      <c r="T26" s="14"/>
      <c r="U26" s="625" t="s">
        <v>1678</v>
      </c>
      <c r="V26" s="626">
        <v>6.2E-2</v>
      </c>
      <c r="W26" s="627">
        <f>V26/V24</f>
        <v>1.0163934426229509E-2</v>
      </c>
      <c r="X26" s="628" t="s">
        <v>1676</v>
      </c>
      <c r="Y26" s="14"/>
      <c r="Z26" s="3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row>
    <row r="27" spans="1:319" ht="15" thickBot="1" x14ac:dyDescent="0.35">
      <c r="A27" s="225"/>
      <c r="B27" s="19"/>
      <c r="C27" s="14"/>
      <c r="D27" s="12"/>
      <c r="E27" s="7"/>
      <c r="F27" s="225"/>
      <c r="G27" s="225"/>
      <c r="H27" s="14"/>
      <c r="I27" s="14"/>
      <c r="J27" s="14"/>
      <c r="K27" s="14"/>
      <c r="L27" s="14"/>
      <c r="M27" s="14"/>
      <c r="N27" s="14"/>
      <c r="O27" s="14"/>
      <c r="P27" s="14"/>
      <c r="Q27" s="14"/>
      <c r="R27" s="14"/>
      <c r="S27" s="14"/>
      <c r="T27" s="14"/>
      <c r="U27" s="625"/>
      <c r="V27" s="629"/>
      <c r="W27" s="629"/>
      <c r="X27" s="628"/>
      <c r="Y27" s="14"/>
      <c r="Z27" s="3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row>
    <row r="28" spans="1:319" ht="18.600000000000001" thickBot="1" x14ac:dyDescent="0.4">
      <c r="A28" s="11"/>
      <c r="B28" s="85" t="s">
        <v>56</v>
      </c>
      <c r="C28" s="14"/>
      <c r="D28" s="642" t="s">
        <v>269</v>
      </c>
      <c r="E28" s="641"/>
      <c r="F28" s="14"/>
      <c r="G28" s="14"/>
      <c r="H28" s="14"/>
      <c r="I28" s="14"/>
      <c r="J28" s="14"/>
      <c r="K28" s="14"/>
      <c r="L28" s="14"/>
      <c r="M28" s="14"/>
      <c r="N28" s="14"/>
      <c r="O28" s="14"/>
      <c r="P28" s="14"/>
      <c r="Q28" s="14"/>
      <c r="R28" s="14"/>
      <c r="S28" s="14"/>
      <c r="T28" s="14"/>
      <c r="U28" s="630"/>
      <c r="V28" s="631"/>
      <c r="W28" s="631"/>
      <c r="X28" s="632"/>
      <c r="Y28" s="14"/>
      <c r="Z28" s="3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row>
    <row r="29" spans="1:319" ht="23.25" customHeight="1" x14ac:dyDescent="0.3">
      <c r="A29" s="11"/>
      <c r="B29" s="13"/>
      <c r="C29" s="16"/>
      <c r="D29" s="16"/>
      <c r="E29" s="7"/>
      <c r="F29" s="14"/>
      <c r="G29" s="14"/>
      <c r="H29" s="14"/>
      <c r="I29" s="14"/>
      <c r="J29" s="14"/>
      <c r="K29" s="14"/>
      <c r="L29" s="14"/>
      <c r="M29" s="14"/>
      <c r="N29" s="14"/>
      <c r="O29" s="14"/>
      <c r="P29" s="14"/>
      <c r="Q29" s="14"/>
      <c r="R29" s="14"/>
      <c r="S29" s="14"/>
      <c r="T29" s="14"/>
      <c r="U29" s="592" t="s">
        <v>1368</v>
      </c>
      <c r="V29" s="593"/>
      <c r="W29" s="633">
        <v>168</v>
      </c>
      <c r="X29" s="634" t="s">
        <v>1367</v>
      </c>
      <c r="Y29" s="14"/>
      <c r="Z29" s="3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row>
    <row r="30" spans="1:319" ht="21.75" customHeight="1" x14ac:dyDescent="0.3">
      <c r="A30" s="447"/>
      <c r="B30" s="2"/>
      <c r="C30" s="2"/>
      <c r="D30" s="2"/>
      <c r="E30" s="7"/>
      <c r="F30" s="618"/>
      <c r="G30" s="617"/>
      <c r="H30" s="618"/>
      <c r="I30" s="8"/>
      <c r="J30" s="8"/>
      <c r="K30" s="8"/>
      <c r="L30" s="8"/>
      <c r="M30" s="8"/>
      <c r="N30" s="8"/>
      <c r="O30" s="222"/>
      <c r="P30" s="619"/>
      <c r="Q30" s="223"/>
      <c r="R30" s="601"/>
      <c r="S30" s="8"/>
      <c r="T30" s="854"/>
      <c r="U30" s="854"/>
      <c r="V30" s="854"/>
      <c r="W30" s="854"/>
      <c r="X30" s="8"/>
      <c r="Y30" s="2"/>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row>
    <row r="31" spans="1:319" s="2" customFormat="1" x14ac:dyDescent="0.3">
      <c r="A31" s="75"/>
      <c r="E31" s="7"/>
      <c r="F31" s="75"/>
      <c r="G31" s="75"/>
      <c r="H31" s="75"/>
      <c r="I31" s="75"/>
      <c r="J31" s="75"/>
      <c r="K31" s="75"/>
      <c r="L31" s="75"/>
      <c r="M31" s="75"/>
      <c r="N31" s="7"/>
      <c r="O31" s="7"/>
      <c r="P31" s="222"/>
      <c r="Q31" s="619"/>
      <c r="R31" s="223"/>
      <c r="S31" s="601"/>
      <c r="T31" s="7"/>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row>
    <row r="32" spans="1:319" s="2" customFormat="1" x14ac:dyDescent="0.3">
      <c r="E32" s="7"/>
      <c r="F32" s="7"/>
      <c r="G32" s="7"/>
      <c r="H32" s="7"/>
      <c r="I32" s="7"/>
      <c r="J32" s="7"/>
      <c r="K32" s="7"/>
      <c r="L32" s="7"/>
      <c r="M32" s="7"/>
      <c r="O32" s="7"/>
      <c r="P32" s="14"/>
      <c r="Q32" s="324"/>
      <c r="R32" s="620"/>
      <c r="S32" s="621"/>
      <c r="T32" s="7"/>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row>
    <row r="33" spans="1:315" s="2" customFormat="1" x14ac:dyDescent="0.3">
      <c r="A33" s="587"/>
      <c r="F33" s="7"/>
      <c r="G33" s="7"/>
      <c r="H33" s="7"/>
      <c r="I33" s="7"/>
      <c r="J33" s="7"/>
      <c r="K33" s="7"/>
      <c r="L33" s="7"/>
      <c r="M33" s="7"/>
      <c r="N33" s="7"/>
      <c r="O33" s="7"/>
      <c r="P33" s="31"/>
      <c r="Q33" s="597"/>
      <c r="R33" s="597"/>
      <c r="S33" s="621"/>
      <c r="T33" s="7"/>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row>
    <row r="34" spans="1:315" s="2" customFormat="1" x14ac:dyDescent="0.3">
      <c r="A34" s="17"/>
      <c r="F34" s="7"/>
      <c r="G34" s="7"/>
      <c r="H34" s="7"/>
      <c r="I34" s="7"/>
      <c r="J34" s="7"/>
      <c r="K34" s="639"/>
      <c r="L34" s="639"/>
      <c r="M34" s="7"/>
      <c r="N34" s="7"/>
      <c r="O34" s="7"/>
      <c r="P34" s="814"/>
      <c r="Q34" s="814"/>
      <c r="R34" s="223"/>
      <c r="S34" s="225"/>
      <c r="T34" s="7"/>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row>
    <row r="35" spans="1:315" s="2" customFormat="1" x14ac:dyDescent="0.3">
      <c r="A35" s="13"/>
      <c r="F35" s="7"/>
      <c r="G35" s="7"/>
      <c r="H35" s="7"/>
      <c r="I35" s="7"/>
      <c r="J35" s="7"/>
      <c r="K35" s="7"/>
      <c r="L35" s="7"/>
      <c r="M35" s="7"/>
      <c r="N35" s="7"/>
      <c r="O35" s="7"/>
      <c r="U35" s="13"/>
      <c r="V35" s="13"/>
      <c r="W35" s="13"/>
      <c r="X35" s="13"/>
      <c r="Y35" s="7"/>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row>
    <row r="36" spans="1:315" s="25" customFormat="1" x14ac:dyDescent="0.3">
      <c r="A36" s="2"/>
      <c r="B36" s="2"/>
      <c r="C36" s="2"/>
      <c r="D36" s="2"/>
      <c r="E36" s="2"/>
      <c r="F36" s="7"/>
      <c r="G36" s="7"/>
      <c r="H36" s="7"/>
      <c r="I36" s="7"/>
      <c r="J36" s="7"/>
      <c r="K36" s="7"/>
      <c r="L36" s="7"/>
      <c r="M36" s="7"/>
      <c r="N36" s="7"/>
      <c r="O36" s="7"/>
      <c r="P36" s="2"/>
      <c r="Q36" s="2"/>
      <c r="R36" s="2"/>
      <c r="S36" s="2"/>
      <c r="T36" s="2"/>
      <c r="U36" s="2"/>
      <c r="V36" s="2"/>
      <c r="W36" s="2"/>
      <c r="X36" s="2"/>
      <c r="Y36" s="7"/>
    </row>
    <row r="37" spans="1:315" s="25" customFormat="1" x14ac:dyDescent="0.3">
      <c r="A37" s="2"/>
      <c r="B37" s="2"/>
      <c r="C37" s="2"/>
      <c r="D37" s="2"/>
      <c r="E37" s="2"/>
      <c r="F37" s="7"/>
      <c r="G37" s="7"/>
      <c r="H37" s="7"/>
      <c r="I37" s="7"/>
      <c r="J37" s="7"/>
      <c r="K37" s="7"/>
      <c r="L37" s="7"/>
      <c r="M37" s="7"/>
      <c r="N37" s="7"/>
      <c r="O37" s="7"/>
      <c r="P37" s="2"/>
      <c r="Q37" s="2"/>
      <c r="R37" s="2"/>
      <c r="S37" s="2"/>
      <c r="T37" s="2"/>
      <c r="U37" s="2"/>
      <c r="V37" s="2"/>
      <c r="W37" s="2"/>
      <c r="X37" s="2"/>
      <c r="Y37" s="7"/>
    </row>
    <row r="38" spans="1:315" s="25" customFormat="1" x14ac:dyDescent="0.3">
      <c r="A38" s="2"/>
      <c r="B38" s="2"/>
      <c r="C38" s="2"/>
      <c r="D38" s="2"/>
      <c r="E38" s="2"/>
      <c r="F38" s="7"/>
      <c r="G38" s="7"/>
      <c r="H38" s="7"/>
      <c r="I38" s="7"/>
      <c r="J38" s="7"/>
      <c r="K38" s="7"/>
      <c r="L38" s="7"/>
      <c r="M38" s="7"/>
      <c r="N38" s="7"/>
      <c r="O38" s="7"/>
      <c r="P38" s="2"/>
      <c r="Q38" s="2"/>
      <c r="R38" s="2"/>
      <c r="S38" s="2"/>
      <c r="T38" s="2"/>
      <c r="U38" s="2"/>
      <c r="V38" s="2"/>
      <c r="W38" s="2"/>
      <c r="X38" s="2"/>
      <c r="Y38" s="7"/>
    </row>
    <row r="39" spans="1:315" s="25" customFormat="1" x14ac:dyDescent="0.3">
      <c r="A39" s="2"/>
      <c r="B39" s="2"/>
      <c r="C39" s="2"/>
      <c r="D39" s="2"/>
      <c r="E39" s="2"/>
      <c r="F39" s="2"/>
      <c r="G39" s="2"/>
      <c r="H39" s="2"/>
      <c r="I39" s="2"/>
      <c r="J39" s="2"/>
      <c r="K39" s="7"/>
      <c r="L39" s="7"/>
      <c r="M39" s="7"/>
      <c r="N39" s="7"/>
      <c r="O39" s="7"/>
      <c r="P39" s="2"/>
      <c r="Q39" s="2"/>
      <c r="R39" s="2"/>
      <c r="S39" s="2"/>
      <c r="T39" s="2"/>
      <c r="U39" s="2"/>
      <c r="V39" s="2"/>
      <c r="W39" s="2"/>
      <c r="X39" s="2"/>
      <c r="Y39" s="7"/>
    </row>
    <row r="40" spans="1:315" s="25" customFormat="1" x14ac:dyDescent="0.3">
      <c r="A40" s="2"/>
      <c r="B40" s="2"/>
      <c r="C40" s="2"/>
      <c r="D40" s="2"/>
      <c r="E40" s="2"/>
      <c r="F40" s="2"/>
      <c r="G40" s="2"/>
      <c r="H40" s="2"/>
      <c r="I40" s="2"/>
      <c r="J40" s="2"/>
      <c r="K40" s="7"/>
      <c r="L40" s="7"/>
      <c r="M40" s="7"/>
      <c r="N40" s="7"/>
      <c r="O40" s="7"/>
      <c r="P40" s="2"/>
      <c r="Q40" s="2"/>
      <c r="R40" s="2"/>
      <c r="S40" s="2"/>
      <c r="T40" s="2"/>
      <c r="U40" s="2"/>
      <c r="V40" s="2"/>
      <c r="W40" s="2"/>
      <c r="X40" s="2"/>
      <c r="Y40" s="7"/>
    </row>
    <row r="41" spans="1:315" s="25" customFormat="1" x14ac:dyDescent="0.3">
      <c r="A41" s="2"/>
      <c r="B41" s="2"/>
      <c r="C41" s="2"/>
      <c r="D41" s="2"/>
      <c r="E41" s="2"/>
      <c r="F41" s="2"/>
      <c r="G41" s="2"/>
      <c r="H41" s="2"/>
      <c r="I41" s="2"/>
      <c r="J41" s="2"/>
      <c r="K41" s="7"/>
      <c r="L41" s="7"/>
      <c r="M41" s="7"/>
      <c r="N41" s="7"/>
      <c r="O41" s="7"/>
      <c r="P41" s="2"/>
      <c r="Q41" s="2"/>
      <c r="R41" s="2"/>
      <c r="S41" s="2"/>
      <c r="T41" s="2"/>
      <c r="U41" s="2"/>
      <c r="V41" s="2"/>
      <c r="W41" s="2"/>
      <c r="X41" s="2"/>
      <c r="Y41" s="7"/>
    </row>
    <row r="42" spans="1:315" s="25" customFormat="1" x14ac:dyDescent="0.3">
      <c r="A42" s="2"/>
      <c r="B42" s="2"/>
      <c r="C42" s="2"/>
      <c r="D42" s="2"/>
      <c r="E42" s="2"/>
      <c r="F42" s="2"/>
      <c r="G42" s="2"/>
      <c r="H42" s="2"/>
      <c r="I42" s="2"/>
      <c r="J42" s="2"/>
      <c r="K42" s="7"/>
      <c r="L42" s="7"/>
      <c r="M42" s="7"/>
      <c r="N42" s="7"/>
      <c r="O42" s="7"/>
      <c r="P42" s="2"/>
      <c r="Q42" s="2"/>
      <c r="R42" s="2"/>
      <c r="S42" s="2"/>
      <c r="T42" s="2"/>
      <c r="U42" s="2"/>
      <c r="V42" s="2"/>
      <c r="W42" s="2"/>
      <c r="X42" s="2"/>
      <c r="Y42" s="7"/>
    </row>
    <row r="43" spans="1:315" s="25" customFormat="1" x14ac:dyDescent="0.3">
      <c r="A43" s="2"/>
      <c r="B43" s="2"/>
      <c r="C43" s="2"/>
      <c r="D43" s="2"/>
      <c r="E43" s="2"/>
      <c r="F43" s="2"/>
      <c r="G43" s="2"/>
      <c r="H43" s="2"/>
      <c r="I43" s="2"/>
      <c r="J43" s="2"/>
      <c r="K43" s="7"/>
      <c r="L43" s="7"/>
      <c r="M43" s="7"/>
      <c r="N43" s="7"/>
      <c r="O43" s="7"/>
      <c r="P43" s="2"/>
      <c r="Q43" s="2"/>
      <c r="R43" s="2"/>
      <c r="S43" s="2"/>
      <c r="T43" s="2"/>
      <c r="U43" s="14"/>
      <c r="V43" s="12"/>
      <c r="W43" s="587"/>
      <c r="X43" s="20"/>
      <c r="Y43" s="7"/>
    </row>
    <row r="44" spans="1:315" s="25" customFormat="1" x14ac:dyDescent="0.3">
      <c r="A44" s="2"/>
      <c r="B44" s="2"/>
      <c r="C44" s="2"/>
      <c r="D44" s="2"/>
      <c r="E44" s="2"/>
      <c r="F44" s="2"/>
      <c r="G44" s="2"/>
      <c r="H44" s="2"/>
      <c r="I44" s="2"/>
      <c r="J44" s="2"/>
      <c r="K44" s="7"/>
      <c r="L44" s="7"/>
      <c r="M44" s="7"/>
      <c r="N44" s="7"/>
      <c r="O44" s="7"/>
      <c r="P44" s="2"/>
      <c r="Q44" s="2"/>
      <c r="R44" s="2"/>
      <c r="S44" s="2"/>
      <c r="T44" s="2"/>
      <c r="U44" s="14"/>
      <c r="V44" s="853" t="s">
        <v>225</v>
      </c>
      <c r="W44" s="853"/>
      <c r="X44" s="853"/>
      <c r="Y44" s="853"/>
    </row>
    <row r="45" spans="1:315" s="25" customFormat="1" x14ac:dyDescent="0.3">
      <c r="K45" s="65"/>
      <c r="L45" s="65"/>
      <c r="M45" s="65"/>
      <c r="N45" s="65"/>
      <c r="O45" s="65"/>
      <c r="P45" s="69"/>
      <c r="Q45" s="69"/>
      <c r="R45" s="69"/>
      <c r="S45" s="69"/>
      <c r="T45" s="65"/>
    </row>
    <row r="46" spans="1:315" s="25" customFormat="1" x14ac:dyDescent="0.3">
      <c r="K46" s="65"/>
      <c r="L46" s="65"/>
      <c r="M46" s="65"/>
      <c r="N46" s="65"/>
      <c r="O46" s="65"/>
      <c r="P46" s="65"/>
      <c r="Q46" s="65"/>
      <c r="R46" s="65"/>
      <c r="S46" s="65"/>
      <c r="T46" s="65"/>
    </row>
    <row r="47" spans="1:315" s="25" customFormat="1" x14ac:dyDescent="0.3">
      <c r="O47" s="65"/>
      <c r="P47" s="65"/>
      <c r="Q47" s="65"/>
      <c r="R47" s="65"/>
      <c r="S47" s="65"/>
      <c r="T47" s="65"/>
    </row>
    <row r="48" spans="1:315" s="25" customFormat="1" x14ac:dyDescent="0.3">
      <c r="O48" s="65"/>
      <c r="T48" s="65"/>
    </row>
    <row r="49" spans="20:20" s="25" customFormat="1" x14ac:dyDescent="0.3">
      <c r="T49" s="65"/>
    </row>
    <row r="50" spans="20:20" s="25" customFormat="1" x14ac:dyDescent="0.3">
      <c r="T50" s="65"/>
    </row>
    <row r="51" spans="20:20" s="25" customFormat="1" x14ac:dyDescent="0.3"/>
    <row r="52" spans="20:20" s="25" customFormat="1" x14ac:dyDescent="0.3"/>
    <row r="53" spans="20:20" s="25" customFormat="1" x14ac:dyDescent="0.3"/>
    <row r="54" spans="20:20" s="25" customFormat="1" x14ac:dyDescent="0.3"/>
    <row r="55" spans="20:20" s="25" customFormat="1" x14ac:dyDescent="0.3"/>
    <row r="56" spans="20:20" s="25" customFormat="1" x14ac:dyDescent="0.3"/>
    <row r="57" spans="20:20" s="25" customFormat="1" x14ac:dyDescent="0.3"/>
    <row r="58" spans="20:20" s="25" customFormat="1" x14ac:dyDescent="0.3"/>
    <row r="59" spans="20:20" s="25" customFormat="1" x14ac:dyDescent="0.3"/>
    <row r="60" spans="20:20" s="25" customFormat="1" x14ac:dyDescent="0.3"/>
    <row r="61" spans="20:20" s="25" customFormat="1" x14ac:dyDescent="0.3"/>
    <row r="62" spans="20:20" s="25" customFormat="1" x14ac:dyDescent="0.3"/>
    <row r="63" spans="20:20" s="25" customFormat="1" x14ac:dyDescent="0.3"/>
    <row r="64" spans="20:20"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pans="1:19" s="25" customFormat="1" x14ac:dyDescent="0.3"/>
    <row r="210" spans="1:19" s="25" customFormat="1" x14ac:dyDescent="0.3"/>
    <row r="211" spans="1:19" s="25" customFormat="1" x14ac:dyDescent="0.3"/>
    <row r="212" spans="1:19" s="25" customFormat="1" x14ac:dyDescent="0.3"/>
    <row r="213" spans="1:19" s="25" customFormat="1" x14ac:dyDescent="0.3"/>
    <row r="214" spans="1:19" s="25" customFormat="1" x14ac:dyDescent="0.3"/>
    <row r="215" spans="1:19" s="25" customFormat="1" x14ac:dyDescent="0.3"/>
    <row r="216" spans="1:19" s="25" customFormat="1" x14ac:dyDescent="0.3"/>
    <row r="217" spans="1:19" s="25" customFormat="1" x14ac:dyDescent="0.3"/>
    <row r="218" spans="1:19" s="25" customFormat="1" x14ac:dyDescent="0.3"/>
    <row r="219" spans="1:19" s="25" customFormat="1" x14ac:dyDescent="0.3"/>
    <row r="220" spans="1:19" s="25" customFormat="1" x14ac:dyDescent="0.3">
      <c r="P220" s="2"/>
      <c r="Q220" s="2"/>
      <c r="R220" s="2"/>
      <c r="S220" s="2"/>
    </row>
    <row r="221" spans="1:19" x14ac:dyDescent="0.3">
      <c r="A221" s="2"/>
      <c r="B221" s="2"/>
      <c r="C221" s="2"/>
      <c r="D221" s="2"/>
      <c r="E221" s="2"/>
      <c r="F221" s="2"/>
      <c r="G221" s="2"/>
      <c r="H221" s="2"/>
      <c r="I221" s="2"/>
      <c r="J221" s="2"/>
      <c r="K221" s="2"/>
      <c r="L221" s="2"/>
      <c r="M221" s="2"/>
      <c r="N221" s="2"/>
      <c r="P221" s="2"/>
      <c r="Q221" s="2"/>
      <c r="R221" s="2"/>
      <c r="S221" s="2"/>
    </row>
    <row r="222" spans="1:19" x14ac:dyDescent="0.3">
      <c r="A222" s="2"/>
      <c r="B222" s="2"/>
      <c r="C222" s="2"/>
      <c r="D222" s="2"/>
      <c r="E222" s="2"/>
      <c r="F222" s="2"/>
      <c r="G222" s="2"/>
      <c r="H222" s="2"/>
      <c r="I222" s="2"/>
      <c r="J222" s="2"/>
      <c r="K222" s="2"/>
      <c r="L222" s="2"/>
      <c r="M222" s="2"/>
      <c r="N222" s="2"/>
      <c r="P222" s="2"/>
      <c r="Q222" s="2"/>
      <c r="R222" s="2"/>
      <c r="S222" s="2"/>
    </row>
    <row r="223" spans="1:19" x14ac:dyDescent="0.3">
      <c r="A223" s="2"/>
      <c r="B223" s="2"/>
      <c r="C223" s="2"/>
      <c r="D223" s="2"/>
      <c r="E223" s="2"/>
      <c r="F223" s="2"/>
      <c r="G223" s="2"/>
      <c r="H223" s="2"/>
      <c r="I223" s="2"/>
      <c r="J223" s="2"/>
      <c r="K223" s="2"/>
      <c r="L223" s="2"/>
      <c r="M223" s="2"/>
      <c r="N223" s="2"/>
      <c r="P223" s="2"/>
      <c r="Q223" s="2"/>
      <c r="R223" s="2"/>
      <c r="S223" s="2"/>
    </row>
    <row r="224" spans="1:19" x14ac:dyDescent="0.3">
      <c r="A224" s="2"/>
      <c r="B224" s="2"/>
      <c r="C224" s="2"/>
      <c r="D224" s="2"/>
      <c r="E224" s="2"/>
      <c r="F224" s="2"/>
      <c r="G224" s="2"/>
      <c r="H224" s="2"/>
      <c r="I224" s="2"/>
      <c r="J224" s="2"/>
      <c r="K224" s="2"/>
      <c r="L224" s="2"/>
      <c r="M224" s="2"/>
      <c r="N224" s="2"/>
      <c r="P224" s="2"/>
      <c r="Q224" s="2"/>
      <c r="R224" s="2"/>
      <c r="S224" s="2"/>
    </row>
    <row r="225" spans="1:19" x14ac:dyDescent="0.3">
      <c r="A225" s="2"/>
      <c r="B225" s="2"/>
      <c r="C225" s="2"/>
      <c r="D225" s="2"/>
      <c r="E225" s="2"/>
      <c r="F225" s="2"/>
      <c r="G225" s="2"/>
      <c r="H225" s="2"/>
      <c r="I225" s="2"/>
      <c r="J225" s="2"/>
      <c r="K225" s="2"/>
      <c r="L225" s="2"/>
      <c r="M225" s="2"/>
      <c r="N225" s="2"/>
      <c r="P225" s="2"/>
      <c r="Q225" s="2"/>
      <c r="R225" s="2"/>
      <c r="S225" s="2"/>
    </row>
    <row r="226" spans="1:19" x14ac:dyDescent="0.3">
      <c r="A226" s="2"/>
      <c r="B226" s="2"/>
      <c r="C226" s="2"/>
      <c r="D226" s="2"/>
      <c r="E226" s="2"/>
      <c r="F226" s="2"/>
      <c r="G226" s="2"/>
      <c r="H226" s="2"/>
      <c r="I226" s="2"/>
      <c r="J226" s="2"/>
      <c r="K226" s="2"/>
      <c r="L226" s="2"/>
      <c r="M226" s="2"/>
      <c r="N226" s="2"/>
      <c r="P226" s="2"/>
      <c r="Q226" s="2"/>
      <c r="R226" s="2"/>
      <c r="S226" s="2"/>
    </row>
    <row r="227" spans="1:19" x14ac:dyDescent="0.3">
      <c r="A227" s="2"/>
      <c r="B227" s="2"/>
      <c r="C227" s="2"/>
      <c r="D227" s="2"/>
      <c r="E227" s="2"/>
      <c r="F227" s="2"/>
      <c r="G227" s="2"/>
      <c r="H227" s="2"/>
      <c r="I227" s="2"/>
      <c r="J227" s="2"/>
      <c r="K227" s="2"/>
      <c r="L227" s="2"/>
      <c r="M227" s="2"/>
      <c r="N227" s="2"/>
      <c r="P227" s="2"/>
      <c r="Q227" s="2"/>
      <c r="R227" s="2"/>
      <c r="S227" s="2"/>
    </row>
    <row r="228" spans="1:19" x14ac:dyDescent="0.3">
      <c r="A228" s="2"/>
      <c r="B228" s="2"/>
      <c r="C228" s="2"/>
      <c r="D228" s="2"/>
      <c r="E228" s="2"/>
      <c r="F228" s="2"/>
      <c r="G228" s="2"/>
      <c r="H228" s="2"/>
      <c r="I228" s="2"/>
      <c r="J228" s="2"/>
      <c r="K228" s="2"/>
      <c r="L228" s="2"/>
      <c r="M228" s="2"/>
      <c r="N228" s="2"/>
      <c r="P228" s="2"/>
      <c r="Q228" s="2"/>
      <c r="R228" s="2"/>
      <c r="S228" s="2"/>
    </row>
    <row r="229" spans="1:19" x14ac:dyDescent="0.3">
      <c r="A229" s="2"/>
      <c r="B229" s="2"/>
      <c r="C229" s="2"/>
      <c r="D229" s="2"/>
      <c r="E229" s="2"/>
      <c r="F229" s="2"/>
      <c r="G229" s="2"/>
      <c r="H229" s="2"/>
      <c r="I229" s="2"/>
      <c r="J229" s="2"/>
      <c r="K229" s="2"/>
      <c r="L229" s="2"/>
      <c r="M229" s="2"/>
      <c r="N229" s="2"/>
      <c r="P229" s="2"/>
      <c r="Q229" s="2"/>
      <c r="R229" s="2"/>
      <c r="S229" s="2"/>
    </row>
    <row r="230" spans="1:19" x14ac:dyDescent="0.3">
      <c r="A230" s="2"/>
      <c r="B230" s="2"/>
      <c r="C230" s="2"/>
      <c r="D230" s="2"/>
      <c r="E230" s="2"/>
      <c r="F230" s="2"/>
      <c r="G230" s="2"/>
      <c r="H230" s="2"/>
      <c r="I230" s="2"/>
      <c r="J230" s="2"/>
      <c r="K230" s="2"/>
      <c r="L230" s="2"/>
      <c r="M230" s="2"/>
      <c r="N230" s="2"/>
      <c r="P230" s="2"/>
      <c r="Q230" s="2"/>
      <c r="R230" s="2"/>
      <c r="S230" s="2"/>
    </row>
    <row r="231" spans="1:19" x14ac:dyDescent="0.3">
      <c r="A231" s="2"/>
      <c r="B231" s="2"/>
      <c r="C231" s="2"/>
      <c r="D231" s="2"/>
      <c r="E231" s="2"/>
      <c r="F231" s="2"/>
      <c r="G231" s="2"/>
      <c r="H231" s="2"/>
      <c r="I231" s="2"/>
      <c r="J231" s="2"/>
      <c r="K231" s="2"/>
      <c r="L231" s="2"/>
      <c r="M231" s="2"/>
      <c r="N231" s="2"/>
      <c r="P231" s="2"/>
      <c r="Q231" s="2"/>
      <c r="R231" s="2"/>
      <c r="S231" s="2"/>
    </row>
    <row r="232" spans="1:19" x14ac:dyDescent="0.3">
      <c r="A232" s="2"/>
      <c r="B232" s="2"/>
      <c r="C232" s="2"/>
      <c r="D232" s="2"/>
      <c r="E232" s="2"/>
      <c r="F232" s="2"/>
      <c r="G232" s="2"/>
      <c r="H232" s="2"/>
      <c r="I232" s="2"/>
      <c r="J232" s="2"/>
      <c r="K232" s="2"/>
      <c r="L232" s="2"/>
      <c r="M232" s="2"/>
      <c r="N232" s="2"/>
      <c r="P232" s="2"/>
      <c r="Q232" s="2"/>
      <c r="R232" s="2"/>
      <c r="S232" s="2"/>
    </row>
    <row r="233" spans="1:19" x14ac:dyDescent="0.3">
      <c r="A233" s="2"/>
      <c r="B233" s="2"/>
      <c r="C233" s="2"/>
      <c r="D233" s="2"/>
      <c r="E233" s="2"/>
      <c r="F233" s="2"/>
      <c r="G233" s="2"/>
      <c r="H233" s="2"/>
      <c r="I233" s="2"/>
      <c r="J233" s="2"/>
      <c r="K233" s="2"/>
      <c r="L233" s="2"/>
      <c r="M233" s="2"/>
      <c r="N233" s="2"/>
      <c r="P233" s="2"/>
      <c r="Q233" s="2"/>
      <c r="R233" s="2"/>
      <c r="S233" s="2"/>
    </row>
    <row r="234" spans="1:19" x14ac:dyDescent="0.3">
      <c r="A234" s="2"/>
      <c r="B234" s="2"/>
      <c r="C234" s="2"/>
      <c r="D234" s="2"/>
      <c r="E234" s="2"/>
      <c r="F234" s="2"/>
      <c r="G234" s="2"/>
      <c r="H234" s="2"/>
      <c r="I234" s="2"/>
      <c r="J234" s="2"/>
      <c r="K234" s="2"/>
      <c r="L234" s="2"/>
      <c r="M234" s="2"/>
      <c r="N234" s="2"/>
    </row>
  </sheetData>
  <mergeCells count="17">
    <mergeCell ref="U5:X5"/>
    <mergeCell ref="F20:G20"/>
    <mergeCell ref="K20:L20"/>
    <mergeCell ref="P20:Q20"/>
    <mergeCell ref="A22:D22"/>
    <mergeCell ref="A14:D14"/>
    <mergeCell ref="A20:B20"/>
    <mergeCell ref="F14:I14"/>
    <mergeCell ref="K14:N14"/>
    <mergeCell ref="P14:S14"/>
    <mergeCell ref="V44:Y44"/>
    <mergeCell ref="T30:W30"/>
    <mergeCell ref="E6:F6"/>
    <mergeCell ref="J6:K6"/>
    <mergeCell ref="O6:P6"/>
    <mergeCell ref="P34:Q34"/>
    <mergeCell ref="U23:X23"/>
  </mergeCells>
  <hyperlinks>
    <hyperlink ref="B28" location="'2. Food flow '!A1" display="Back" xr:uid="{FB09480D-806C-4A94-B9A5-5960E274F74E}"/>
    <hyperlink ref="V44" r:id="rId1" xr:uid="{CF82FD09-C954-467E-BF9B-D2A815B0ED5F}"/>
    <hyperlink ref="D28" location="'Food flow (make)'!A1" display="Make the food flow diagram" xr:uid="{154BD425-10EC-4F5B-88B1-B758DCA0CECC}"/>
    <hyperlink ref="D28:E28" location="'Food flow (make)'!A41" display="Make the  diagram" xr:uid="{F651132A-70A2-492F-A39B-EBB9B78EB059}"/>
  </hyperlinks>
  <pageMargins left="0.7" right="0.7" top="0.75" bottom="0.75" header="0.3" footer="0.3"/>
  <pageSetup paperSize="8" scale="21" orientation="landscape" horizontalDpi="4294967293"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1725-CEAB-478C-90D5-CE7A63EDCD0C}">
  <sheetPr codeName="Sheet13">
    <tabColor theme="5"/>
  </sheetPr>
  <dimension ref="A1:AA349"/>
  <sheetViews>
    <sheetView zoomScale="106" zoomScaleNormal="106" workbookViewId="0">
      <selection activeCell="E43" sqref="E43"/>
    </sheetView>
  </sheetViews>
  <sheetFormatPr defaultRowHeight="14.4" x14ac:dyDescent="0.3"/>
  <cols>
    <col min="1" max="1" width="21" customWidth="1"/>
    <col min="2" max="2" width="3.44140625" customWidth="1"/>
    <col min="3" max="3" width="5.109375" customWidth="1"/>
    <col min="4" max="4" width="37.44140625" style="78" customWidth="1"/>
    <col min="5" max="5" width="27.109375" customWidth="1"/>
    <col min="6" max="6" width="42.5546875" customWidth="1"/>
    <col min="7" max="7" width="2.109375" style="2" customWidth="1"/>
    <col min="8" max="27" width="9.109375" style="25"/>
  </cols>
  <sheetData>
    <row r="1" spans="1:13" ht="31.2" x14ac:dyDescent="0.6">
      <c r="A1" s="818" t="s">
        <v>1379</v>
      </c>
      <c r="B1" s="818"/>
      <c r="C1" s="818"/>
      <c r="D1" s="818"/>
      <c r="E1" s="2"/>
      <c r="F1" s="2"/>
    </row>
    <row r="2" spans="1:13" x14ac:dyDescent="0.3">
      <c r="A2" s="2"/>
      <c r="B2" s="2"/>
      <c r="C2" s="2"/>
      <c r="D2" s="75"/>
      <c r="E2" s="2"/>
      <c r="F2" s="2"/>
    </row>
    <row r="3" spans="1:13" x14ac:dyDescent="0.3">
      <c r="A3" s="26" t="s">
        <v>6</v>
      </c>
      <c r="B3" s="26"/>
      <c r="C3" s="26"/>
      <c r="D3" s="76"/>
      <c r="E3" s="26"/>
      <c r="F3" s="26"/>
    </row>
    <row r="4" spans="1:13" x14ac:dyDescent="0.3">
      <c r="A4" s="2" t="s">
        <v>4</v>
      </c>
      <c r="B4" s="870" t="s">
        <v>1273</v>
      </c>
      <c r="C4" s="870"/>
      <c r="D4" s="870"/>
      <c r="E4" s="870"/>
      <c r="F4" s="870"/>
    </row>
    <row r="5" spans="1:13" ht="30" customHeight="1" x14ac:dyDescent="0.3">
      <c r="A5" s="38" t="s">
        <v>2</v>
      </c>
      <c r="B5" s="734" t="s">
        <v>1354</v>
      </c>
      <c r="C5" s="734"/>
      <c r="D5" s="734"/>
      <c r="E5" s="734"/>
      <c r="F5" s="734"/>
    </row>
    <row r="6" spans="1:13" x14ac:dyDescent="0.3">
      <c r="A6" s="2" t="s">
        <v>1</v>
      </c>
      <c r="B6" s="861" t="s">
        <v>1355</v>
      </c>
      <c r="C6" s="870"/>
      <c r="D6" s="870"/>
      <c r="E6" s="870"/>
      <c r="F6" s="870"/>
    </row>
    <row r="7" spans="1:13" x14ac:dyDescent="0.3">
      <c r="A7" s="151"/>
      <c r="B7" s="861" t="s">
        <v>1357</v>
      </c>
      <c r="C7" s="870"/>
      <c r="D7" s="870"/>
      <c r="E7" s="870"/>
      <c r="F7" s="870"/>
    </row>
    <row r="8" spans="1:13" x14ac:dyDescent="0.3">
      <c r="A8" s="151"/>
      <c r="B8" s="861" t="s">
        <v>1356</v>
      </c>
      <c r="C8" s="870"/>
      <c r="D8" s="870"/>
      <c r="E8" s="870"/>
      <c r="F8" s="870"/>
    </row>
    <row r="9" spans="1:13" ht="16.5" customHeight="1" x14ac:dyDescent="0.3">
      <c r="A9" s="38" t="s">
        <v>5</v>
      </c>
      <c r="B9" s="786" t="s">
        <v>188</v>
      </c>
      <c r="C9" s="786"/>
      <c r="D9" s="786"/>
      <c r="E9" s="786"/>
      <c r="F9" s="786"/>
    </row>
    <row r="10" spans="1:13" ht="29.25" customHeight="1" x14ac:dyDescent="0.3">
      <c r="A10" s="2"/>
      <c r="B10" s="38" t="s">
        <v>28</v>
      </c>
      <c r="C10" s="736" t="s">
        <v>1716</v>
      </c>
      <c r="D10" s="736"/>
      <c r="E10" s="736"/>
      <c r="F10" s="736"/>
      <c r="G10" s="736"/>
    </row>
    <row r="11" spans="1:13" ht="15.75" customHeight="1" x14ac:dyDescent="0.3">
      <c r="A11" s="2"/>
      <c r="B11" s="38" t="s">
        <v>29</v>
      </c>
      <c r="C11" s="736" t="s">
        <v>1683</v>
      </c>
      <c r="D11" s="736"/>
      <c r="E11" s="736"/>
      <c r="F11" s="736"/>
      <c r="G11" s="604"/>
    </row>
    <row r="12" spans="1:13" ht="15.75" customHeight="1" x14ac:dyDescent="0.3">
      <c r="A12" s="2"/>
      <c r="B12" s="38"/>
      <c r="C12" s="604"/>
      <c r="D12" s="604"/>
      <c r="E12" s="604"/>
      <c r="F12" s="604"/>
      <c r="G12" s="604"/>
    </row>
    <row r="13" spans="1:13" ht="15" customHeight="1" x14ac:dyDescent="0.3">
      <c r="A13" s="26" t="s">
        <v>9</v>
      </c>
      <c r="B13" s="734" t="s">
        <v>1261</v>
      </c>
      <c r="C13" s="734"/>
      <c r="D13" s="734"/>
      <c r="E13" s="734"/>
      <c r="F13" s="734"/>
    </row>
    <row r="14" spans="1:13" x14ac:dyDescent="0.3">
      <c r="B14" s="2"/>
      <c r="C14" s="2"/>
      <c r="D14" s="75"/>
      <c r="E14" s="2"/>
      <c r="F14" s="2"/>
      <c r="G14" s="51"/>
    </row>
    <row r="15" spans="1:13" x14ac:dyDescent="0.3">
      <c r="A15" s="2"/>
      <c r="B15" s="704" t="s">
        <v>200</v>
      </c>
      <c r="C15" s="784" t="s">
        <v>1715</v>
      </c>
      <c r="D15" s="784"/>
      <c r="E15" s="784"/>
      <c r="F15" s="784"/>
      <c r="H15" s="59"/>
      <c r="I15" s="59"/>
      <c r="J15" s="59"/>
      <c r="K15" s="59"/>
      <c r="L15" s="59"/>
      <c r="M15" s="59"/>
    </row>
    <row r="16" spans="1:13" x14ac:dyDescent="0.3">
      <c r="A16" s="2"/>
      <c r="B16" s="2" t="s">
        <v>48</v>
      </c>
      <c r="C16" s="798" t="s">
        <v>1714</v>
      </c>
      <c r="D16" s="798"/>
      <c r="E16" s="798"/>
      <c r="F16" s="798"/>
      <c r="H16" s="59"/>
      <c r="I16" s="59"/>
      <c r="J16" s="59"/>
      <c r="K16" s="59"/>
      <c r="L16" s="59"/>
      <c r="M16" s="59"/>
    </row>
    <row r="17" spans="1:13" ht="81" customHeight="1" x14ac:dyDescent="0.3">
      <c r="A17" s="2"/>
      <c r="B17" s="38" t="s">
        <v>49</v>
      </c>
      <c r="C17" s="736" t="s">
        <v>1725</v>
      </c>
      <c r="D17" s="736"/>
      <c r="E17" s="736"/>
      <c r="F17" s="736"/>
      <c r="H17" s="59"/>
      <c r="I17" s="59"/>
      <c r="J17" s="59"/>
      <c r="K17" s="59"/>
      <c r="L17" s="59"/>
      <c r="M17" s="59"/>
    </row>
    <row r="18" spans="1:13" ht="15.75" customHeight="1" x14ac:dyDescent="0.3">
      <c r="A18" s="2"/>
      <c r="B18" s="154" t="s">
        <v>50</v>
      </c>
      <c r="C18" s="859" t="s">
        <v>1719</v>
      </c>
      <c r="D18" s="860"/>
      <c r="E18" s="860"/>
      <c r="F18" s="860"/>
      <c r="G18" s="860"/>
      <c r="H18" s="59"/>
      <c r="I18" s="59"/>
      <c r="J18" s="59"/>
      <c r="K18" s="59"/>
      <c r="L18" s="59"/>
      <c r="M18" s="59"/>
    </row>
    <row r="19" spans="1:13" s="25" customFormat="1" x14ac:dyDescent="0.3">
      <c r="A19" s="2"/>
      <c r="B19" s="530"/>
      <c r="C19" s="551" t="s">
        <v>185</v>
      </c>
      <c r="D19" s="861" t="s">
        <v>1720</v>
      </c>
      <c r="E19" s="861"/>
      <c r="F19" s="705"/>
      <c r="G19" s="2"/>
      <c r="H19" s="59"/>
      <c r="I19" s="59"/>
      <c r="J19" s="59"/>
      <c r="K19" s="59"/>
      <c r="L19" s="59"/>
      <c r="M19" s="59"/>
    </row>
    <row r="20" spans="1:13" s="25" customFormat="1" x14ac:dyDescent="0.3">
      <c r="A20" s="2"/>
      <c r="B20" s="2"/>
      <c r="C20" s="551" t="s">
        <v>185</v>
      </c>
      <c r="D20" s="862" t="s">
        <v>1721</v>
      </c>
      <c r="E20" s="862"/>
      <c r="F20" s="2"/>
      <c r="G20" s="2"/>
    </row>
    <row r="21" spans="1:13" s="25" customFormat="1" ht="15" thickBot="1" x14ac:dyDescent="0.35">
      <c r="A21" s="2"/>
      <c r="B21" s="2"/>
      <c r="C21" s="2"/>
      <c r="D21" s="869"/>
      <c r="E21" s="869"/>
      <c r="F21" s="2"/>
      <c r="G21" s="2"/>
    </row>
    <row r="22" spans="1:13" s="25" customFormat="1" ht="15" thickBot="1" x14ac:dyDescent="0.35">
      <c r="A22" s="2"/>
      <c r="B22" s="2"/>
      <c r="C22" s="2"/>
      <c r="D22" s="80" t="s">
        <v>1688</v>
      </c>
      <c r="E22" s="79" t="s">
        <v>53</v>
      </c>
      <c r="F22" s="80" t="s">
        <v>54</v>
      </c>
      <c r="G22" s="2"/>
    </row>
    <row r="23" spans="1:13" s="25" customFormat="1" ht="30" customHeight="1" x14ac:dyDescent="0.3">
      <c r="A23" s="2"/>
      <c r="B23" s="2"/>
      <c r="C23" s="2"/>
      <c r="D23" s="863" t="s">
        <v>1724</v>
      </c>
      <c r="E23" s="866" t="s">
        <v>1685</v>
      </c>
      <c r="F23" s="81" t="s">
        <v>1722</v>
      </c>
      <c r="G23" s="2"/>
    </row>
    <row r="24" spans="1:13" s="25" customFormat="1" ht="29.4" thickBot="1" x14ac:dyDescent="0.35">
      <c r="A24" s="52"/>
      <c r="B24" s="2"/>
      <c r="C24" s="2"/>
      <c r="D24" s="864"/>
      <c r="E24" s="867"/>
      <c r="F24" s="82" t="s">
        <v>1687</v>
      </c>
      <c r="G24" s="2"/>
    </row>
    <row r="25" spans="1:13" s="25" customFormat="1" ht="28.8" x14ac:dyDescent="0.3">
      <c r="A25" s="2"/>
      <c r="B25" s="2"/>
      <c r="C25" s="2"/>
      <c r="D25" s="864"/>
      <c r="E25" s="866" t="s">
        <v>1686</v>
      </c>
      <c r="F25" s="81" t="s">
        <v>1723</v>
      </c>
      <c r="G25" s="2"/>
    </row>
    <row r="26" spans="1:13" s="25" customFormat="1" ht="15" customHeight="1" thickBot="1" x14ac:dyDescent="0.35">
      <c r="A26" s="2"/>
      <c r="B26" s="2"/>
      <c r="C26" s="2"/>
      <c r="D26" s="865"/>
      <c r="E26" s="867"/>
      <c r="F26" s="82"/>
      <c r="G26" s="2"/>
    </row>
    <row r="27" spans="1:13" s="25" customFormat="1" x14ac:dyDescent="0.3">
      <c r="A27" s="2"/>
      <c r="B27" s="2"/>
      <c r="C27" s="2"/>
      <c r="D27" s="736" t="s">
        <v>1689</v>
      </c>
      <c r="E27" s="736"/>
      <c r="F27" s="736"/>
      <c r="G27" s="2"/>
    </row>
    <row r="28" spans="1:13" s="25" customFormat="1" x14ac:dyDescent="0.3">
      <c r="A28" s="2"/>
      <c r="B28" s="2"/>
      <c r="C28" s="2"/>
      <c r="D28" s="736" t="s">
        <v>1690</v>
      </c>
      <c r="E28" s="736"/>
      <c r="F28" s="736"/>
      <c r="G28" s="2"/>
    </row>
    <row r="29" spans="1:13" s="25" customFormat="1" x14ac:dyDescent="0.3">
      <c r="A29" s="2"/>
      <c r="B29" s="2"/>
      <c r="C29" s="2"/>
      <c r="D29" s="736" t="s">
        <v>1691</v>
      </c>
      <c r="E29" s="736"/>
      <c r="F29" s="736"/>
      <c r="G29" s="2"/>
    </row>
    <row r="30" spans="1:13" s="25" customFormat="1" x14ac:dyDescent="0.3">
      <c r="A30" s="2"/>
      <c r="B30" s="2"/>
      <c r="C30" s="607"/>
      <c r="D30" s="607"/>
      <c r="E30" s="607"/>
      <c r="F30" s="607"/>
      <c r="G30" s="2"/>
    </row>
    <row r="31" spans="1:13" s="25" customFormat="1" x14ac:dyDescent="0.3">
      <c r="A31" s="74"/>
      <c r="B31" s="26" t="s">
        <v>201</v>
      </c>
      <c r="C31" s="26" t="s">
        <v>1684</v>
      </c>
      <c r="D31" s="2"/>
      <c r="E31" s="870"/>
      <c r="F31" s="870"/>
      <c r="G31" s="870"/>
    </row>
    <row r="32" spans="1:13" s="25" customFormat="1" ht="29.25" customHeight="1" x14ac:dyDescent="0.3">
      <c r="A32" s="605"/>
      <c r="B32" s="204" t="s">
        <v>48</v>
      </c>
      <c r="C32" s="786" t="s">
        <v>1704</v>
      </c>
      <c r="D32" s="786"/>
      <c r="E32" s="786"/>
      <c r="F32" s="786"/>
      <c r="G32" s="606"/>
    </row>
    <row r="33" spans="1:7" s="25" customFormat="1" x14ac:dyDescent="0.3">
      <c r="A33" s="605"/>
      <c r="B33" s="51" t="s">
        <v>49</v>
      </c>
      <c r="C33" s="870" t="s">
        <v>1718</v>
      </c>
      <c r="D33" s="870"/>
      <c r="E33" s="870"/>
      <c r="F33" s="870"/>
      <c r="G33" s="606"/>
    </row>
    <row r="34" spans="1:7" s="25" customFormat="1" ht="36" customHeight="1" x14ac:dyDescent="0.3">
      <c r="A34" s="605"/>
      <c r="B34" s="26"/>
      <c r="C34" s="786" t="s">
        <v>1726</v>
      </c>
      <c r="D34" s="786"/>
      <c r="E34" s="786"/>
      <c r="F34" s="786"/>
      <c r="G34" s="786"/>
    </row>
    <row r="35" spans="1:7" s="25" customFormat="1" ht="33" customHeight="1" x14ac:dyDescent="0.3">
      <c r="A35" s="868"/>
      <c r="B35" s="26"/>
      <c r="C35" s="711">
        <v>1</v>
      </c>
      <c r="D35" s="736" t="s">
        <v>1727</v>
      </c>
      <c r="E35" s="736"/>
      <c r="F35" s="736"/>
      <c r="G35" s="606"/>
    </row>
    <row r="36" spans="1:7" s="25" customFormat="1" x14ac:dyDescent="0.3">
      <c r="A36" s="868"/>
      <c r="B36" s="26"/>
      <c r="C36" s="711">
        <v>2</v>
      </c>
      <c r="D36" s="870" t="s">
        <v>1728</v>
      </c>
      <c r="E36" s="870"/>
      <c r="F36" s="870"/>
      <c r="G36" s="606"/>
    </row>
    <row r="37" spans="1:7" s="25" customFormat="1" ht="30.75" customHeight="1" x14ac:dyDescent="0.3">
      <c r="A37" s="699"/>
      <c r="B37" s="26"/>
      <c r="C37" s="711">
        <v>3</v>
      </c>
      <c r="D37" s="736" t="s">
        <v>1729</v>
      </c>
      <c r="E37" s="736"/>
      <c r="F37" s="736"/>
      <c r="G37" s="606"/>
    </row>
    <row r="38" spans="1:7" s="25" customFormat="1" ht="30.75" customHeight="1" x14ac:dyDescent="0.3">
      <c r="A38" s="699"/>
      <c r="B38" s="26"/>
      <c r="C38" s="711">
        <v>4</v>
      </c>
      <c r="D38" s="736" t="s">
        <v>1732</v>
      </c>
      <c r="E38" s="736"/>
      <c r="F38" s="736"/>
      <c r="G38" s="701"/>
    </row>
    <row r="39" spans="1:7" s="35" customFormat="1" ht="30.75" customHeight="1" x14ac:dyDescent="0.3">
      <c r="A39" s="699"/>
      <c r="B39" s="260"/>
      <c r="C39" s="711">
        <v>5</v>
      </c>
      <c r="D39" s="844" t="s">
        <v>1730</v>
      </c>
      <c r="E39" s="844"/>
      <c r="F39" s="844"/>
      <c r="G39" s="330"/>
    </row>
    <row r="40" spans="1:7" s="35" customFormat="1" x14ac:dyDescent="0.3">
      <c r="A40" s="699"/>
      <c r="B40" s="260"/>
      <c r="C40" s="711">
        <v>6</v>
      </c>
      <c r="D40" s="872" t="s">
        <v>1731</v>
      </c>
      <c r="E40" s="872"/>
      <c r="F40" s="872"/>
      <c r="G40" s="330"/>
    </row>
    <row r="41" spans="1:7" s="35" customFormat="1" x14ac:dyDescent="0.3">
      <c r="A41" s="699"/>
      <c r="B41" s="260"/>
      <c r="C41" s="14"/>
      <c r="D41" s="491"/>
      <c r="E41" s="712"/>
      <c r="F41" s="713"/>
      <c r="G41" s="330"/>
    </row>
    <row r="42" spans="1:7" s="35" customFormat="1" x14ac:dyDescent="0.3">
      <c r="A42" s="699"/>
      <c r="B42" s="14"/>
      <c r="C42" s="874"/>
      <c r="D42" s="874"/>
      <c r="E42" s="14"/>
      <c r="F42" s="14"/>
      <c r="G42" s="330"/>
    </row>
    <row r="43" spans="1:7" s="25" customFormat="1" ht="18" x14ac:dyDescent="0.35">
      <c r="A43" s="2"/>
      <c r="B43" s="871" t="s">
        <v>56</v>
      </c>
      <c r="C43" s="871"/>
      <c r="D43" s="75"/>
      <c r="E43" s="83" t="s">
        <v>55</v>
      </c>
      <c r="F43" s="2"/>
      <c r="G43" s="2"/>
    </row>
    <row r="44" spans="1:7" s="25" customFormat="1" x14ac:dyDescent="0.3">
      <c r="A44" s="2"/>
      <c r="B44" s="2"/>
      <c r="C44" s="2"/>
      <c r="D44" s="75"/>
      <c r="E44" s="2"/>
      <c r="F44" s="2"/>
      <c r="G44" s="2"/>
    </row>
    <row r="45" spans="1:7" s="25" customFormat="1" x14ac:dyDescent="0.3">
      <c r="A45" s="2"/>
      <c r="B45" s="2"/>
      <c r="C45" s="2"/>
      <c r="D45" s="75"/>
      <c r="E45" s="2"/>
      <c r="F45" s="2"/>
      <c r="G45" s="2"/>
    </row>
    <row r="46" spans="1:7" s="25" customFormat="1" x14ac:dyDescent="0.3">
      <c r="A46" s="2"/>
      <c r="B46" s="2"/>
      <c r="C46" s="2"/>
      <c r="D46" s="75"/>
      <c r="E46" s="2"/>
      <c r="F46" s="2"/>
      <c r="G46" s="2"/>
    </row>
    <row r="47" spans="1:7" s="25" customFormat="1" x14ac:dyDescent="0.3">
      <c r="A47" s="2"/>
      <c r="B47" s="2"/>
      <c r="C47" s="2"/>
      <c r="D47" s="75"/>
      <c r="E47" s="2"/>
      <c r="F47" s="2"/>
      <c r="G47" s="2"/>
    </row>
    <row r="48" spans="1:7" s="25" customFormat="1" x14ac:dyDescent="0.3">
      <c r="A48" s="2"/>
      <c r="B48" s="2"/>
      <c r="C48" s="2"/>
      <c r="D48" s="75"/>
      <c r="E48" s="2"/>
      <c r="F48" s="2"/>
      <c r="G48" s="2"/>
    </row>
    <row r="49" spans="1:7" s="25" customFormat="1" x14ac:dyDescent="0.3">
      <c r="A49" s="873"/>
      <c r="B49" s="873"/>
      <c r="C49" s="873"/>
      <c r="D49" s="873"/>
      <c r="E49" s="2"/>
      <c r="F49" s="2"/>
      <c r="G49" s="2"/>
    </row>
    <row r="50" spans="1:7" s="25" customFormat="1" x14ac:dyDescent="0.3">
      <c r="A50" s="2"/>
      <c r="B50" s="2"/>
      <c r="C50" s="2"/>
      <c r="D50" s="75"/>
      <c r="E50" s="2"/>
      <c r="F50" s="2"/>
      <c r="G50" s="2"/>
    </row>
    <row r="51" spans="1:7" s="25" customFormat="1" x14ac:dyDescent="0.3">
      <c r="A51" s="2"/>
      <c r="B51" s="2"/>
      <c r="C51" s="2"/>
      <c r="D51" s="75"/>
      <c r="E51" s="2"/>
      <c r="F51" s="2"/>
      <c r="G51" s="2"/>
    </row>
    <row r="52" spans="1:7" s="25" customFormat="1" x14ac:dyDescent="0.3">
      <c r="A52" s="2"/>
      <c r="B52" s="2"/>
      <c r="C52" s="2"/>
      <c r="D52" s="75"/>
      <c r="E52" s="733" t="s">
        <v>225</v>
      </c>
      <c r="F52" s="733"/>
      <c r="G52" s="733"/>
    </row>
    <row r="53" spans="1:7" s="25" customFormat="1" x14ac:dyDescent="0.3">
      <c r="D53" s="77"/>
    </row>
    <row r="54" spans="1:7" s="25" customFormat="1" x14ac:dyDescent="0.3">
      <c r="D54" s="77"/>
    </row>
    <row r="55" spans="1:7" s="25" customFormat="1" x14ac:dyDescent="0.3">
      <c r="D55" s="77"/>
    </row>
    <row r="56" spans="1:7" s="25" customFormat="1" x14ac:dyDescent="0.3">
      <c r="D56" s="77"/>
    </row>
    <row r="57" spans="1:7" s="25" customFormat="1" x14ac:dyDescent="0.3">
      <c r="D57" s="77"/>
    </row>
    <row r="58" spans="1:7" s="25" customFormat="1" x14ac:dyDescent="0.3">
      <c r="D58" s="77"/>
    </row>
    <row r="59" spans="1:7" s="25" customFormat="1" x14ac:dyDescent="0.3">
      <c r="D59" s="77"/>
    </row>
    <row r="60" spans="1:7" s="25" customFormat="1" x14ac:dyDescent="0.3">
      <c r="D60" s="77"/>
    </row>
    <row r="61" spans="1:7" s="25" customFormat="1" x14ac:dyDescent="0.3">
      <c r="D61" s="77"/>
    </row>
    <row r="62" spans="1:7" s="25" customFormat="1" x14ac:dyDescent="0.3">
      <c r="D62" s="77"/>
    </row>
    <row r="63" spans="1:7" s="25" customFormat="1" x14ac:dyDescent="0.3">
      <c r="D63" s="77"/>
    </row>
    <row r="64" spans="1:7" s="25" customFormat="1" x14ac:dyDescent="0.3">
      <c r="D64" s="77"/>
    </row>
    <row r="65" spans="4:4" s="25" customFormat="1" x14ac:dyDescent="0.3">
      <c r="D65" s="77"/>
    </row>
    <row r="66" spans="4:4" s="25" customFormat="1" x14ac:dyDescent="0.3">
      <c r="D66" s="77"/>
    </row>
    <row r="67" spans="4:4" s="25" customFormat="1" x14ac:dyDescent="0.3">
      <c r="D67" s="77"/>
    </row>
    <row r="68" spans="4:4" s="25" customFormat="1" x14ac:dyDescent="0.3">
      <c r="D68" s="77"/>
    </row>
    <row r="69" spans="4:4" s="25" customFormat="1" x14ac:dyDescent="0.3">
      <c r="D69" s="77"/>
    </row>
    <row r="70" spans="4:4" s="25" customFormat="1" x14ac:dyDescent="0.3">
      <c r="D70" s="77"/>
    </row>
    <row r="71" spans="4:4" s="25" customFormat="1" x14ac:dyDescent="0.3">
      <c r="D71" s="77"/>
    </row>
    <row r="72" spans="4:4" s="25" customFormat="1" x14ac:dyDescent="0.3">
      <c r="D72" s="77"/>
    </row>
    <row r="73" spans="4:4" s="25" customFormat="1" x14ac:dyDescent="0.3">
      <c r="D73" s="77"/>
    </row>
    <row r="74" spans="4:4" s="25" customFormat="1" x14ac:dyDescent="0.3">
      <c r="D74" s="77"/>
    </row>
    <row r="75" spans="4:4" s="25" customFormat="1" x14ac:dyDescent="0.3">
      <c r="D75" s="77"/>
    </row>
    <row r="76" spans="4:4" s="25" customFormat="1" x14ac:dyDescent="0.3">
      <c r="D76" s="77"/>
    </row>
    <row r="77" spans="4:4" s="25" customFormat="1" x14ac:dyDescent="0.3">
      <c r="D77" s="77"/>
    </row>
    <row r="78" spans="4:4" s="25" customFormat="1" x14ac:dyDescent="0.3">
      <c r="D78" s="77"/>
    </row>
    <row r="79" spans="4:4" s="25" customFormat="1" x14ac:dyDescent="0.3">
      <c r="D79" s="77"/>
    </row>
    <row r="80" spans="4:4" s="25" customFormat="1" x14ac:dyDescent="0.3">
      <c r="D80" s="77"/>
    </row>
    <row r="81" spans="4:4" s="25" customFormat="1" x14ac:dyDescent="0.3">
      <c r="D81" s="77"/>
    </row>
    <row r="82" spans="4:4" s="25" customFormat="1" x14ac:dyDescent="0.3">
      <c r="D82" s="77"/>
    </row>
    <row r="83" spans="4:4" s="25" customFormat="1" x14ac:dyDescent="0.3">
      <c r="D83" s="77"/>
    </row>
    <row r="84" spans="4:4" s="25" customFormat="1" x14ac:dyDescent="0.3">
      <c r="D84" s="77"/>
    </row>
    <row r="85" spans="4:4" s="25" customFormat="1" x14ac:dyDescent="0.3">
      <c r="D85" s="77"/>
    </row>
    <row r="86" spans="4:4" s="25" customFormat="1" x14ac:dyDescent="0.3">
      <c r="D86" s="77"/>
    </row>
    <row r="87" spans="4:4" s="25" customFormat="1" x14ac:dyDescent="0.3">
      <c r="D87" s="77"/>
    </row>
    <row r="88" spans="4:4" s="25" customFormat="1" x14ac:dyDescent="0.3">
      <c r="D88" s="77"/>
    </row>
    <row r="89" spans="4:4" s="25" customFormat="1" x14ac:dyDescent="0.3">
      <c r="D89" s="77"/>
    </row>
    <row r="90" spans="4:4" s="25" customFormat="1" x14ac:dyDescent="0.3">
      <c r="D90" s="77"/>
    </row>
    <row r="91" spans="4:4" s="25" customFormat="1" x14ac:dyDescent="0.3">
      <c r="D91" s="77"/>
    </row>
    <row r="92" spans="4:4" s="25" customFormat="1" x14ac:dyDescent="0.3">
      <c r="D92" s="77"/>
    </row>
    <row r="93" spans="4:4" s="25" customFormat="1" x14ac:dyDescent="0.3">
      <c r="D93" s="77"/>
    </row>
    <row r="94" spans="4:4" s="25" customFormat="1" x14ac:dyDescent="0.3">
      <c r="D94" s="77"/>
    </row>
    <row r="95" spans="4:4" s="25" customFormat="1" x14ac:dyDescent="0.3">
      <c r="D95" s="77"/>
    </row>
    <row r="96" spans="4:4" s="25" customFormat="1" x14ac:dyDescent="0.3">
      <c r="D96" s="77"/>
    </row>
    <row r="97" spans="4:4" s="25" customFormat="1" x14ac:dyDescent="0.3">
      <c r="D97" s="77"/>
    </row>
    <row r="98" spans="4:4" s="25" customFormat="1" x14ac:dyDescent="0.3">
      <c r="D98" s="77"/>
    </row>
    <row r="99" spans="4:4" s="25" customFormat="1" x14ac:dyDescent="0.3">
      <c r="D99" s="77"/>
    </row>
    <row r="100" spans="4:4" s="25" customFormat="1" x14ac:dyDescent="0.3">
      <c r="D100" s="77"/>
    </row>
    <row r="101" spans="4:4" s="25" customFormat="1" x14ac:dyDescent="0.3">
      <c r="D101" s="77"/>
    </row>
    <row r="102" spans="4:4" s="25" customFormat="1" x14ac:dyDescent="0.3">
      <c r="D102" s="77"/>
    </row>
    <row r="103" spans="4:4" s="25" customFormat="1" x14ac:dyDescent="0.3">
      <c r="D103" s="77"/>
    </row>
    <row r="104" spans="4:4" s="25" customFormat="1" x14ac:dyDescent="0.3">
      <c r="D104" s="77"/>
    </row>
    <row r="105" spans="4:4" s="25" customFormat="1" x14ac:dyDescent="0.3">
      <c r="D105" s="77"/>
    </row>
    <row r="106" spans="4:4" s="25" customFormat="1" x14ac:dyDescent="0.3">
      <c r="D106" s="77"/>
    </row>
    <row r="107" spans="4:4" s="25" customFormat="1" x14ac:dyDescent="0.3">
      <c r="D107" s="77"/>
    </row>
    <row r="108" spans="4:4" s="25" customFormat="1" x14ac:dyDescent="0.3">
      <c r="D108" s="77"/>
    </row>
    <row r="109" spans="4:4" s="25" customFormat="1" x14ac:dyDescent="0.3">
      <c r="D109" s="77"/>
    </row>
    <row r="110" spans="4:4" s="25" customFormat="1" x14ac:dyDescent="0.3">
      <c r="D110" s="77"/>
    </row>
    <row r="111" spans="4:4" s="25" customFormat="1" x14ac:dyDescent="0.3">
      <c r="D111" s="77"/>
    </row>
    <row r="112" spans="4:4" s="25" customFormat="1" x14ac:dyDescent="0.3">
      <c r="D112" s="77"/>
    </row>
    <row r="113" spans="4:4" s="25" customFormat="1" x14ac:dyDescent="0.3">
      <c r="D113" s="77"/>
    </row>
    <row r="114" spans="4:4" s="25" customFormat="1" x14ac:dyDescent="0.3">
      <c r="D114" s="77"/>
    </row>
    <row r="115" spans="4:4" s="25" customFormat="1" x14ac:dyDescent="0.3">
      <c r="D115" s="77"/>
    </row>
    <row r="116" spans="4:4" s="25" customFormat="1" x14ac:dyDescent="0.3">
      <c r="D116" s="77"/>
    </row>
    <row r="117" spans="4:4" s="25" customFormat="1" x14ac:dyDescent="0.3">
      <c r="D117" s="77"/>
    </row>
    <row r="118" spans="4:4" s="25" customFormat="1" x14ac:dyDescent="0.3">
      <c r="D118" s="77"/>
    </row>
    <row r="119" spans="4:4" s="25" customFormat="1" x14ac:dyDescent="0.3">
      <c r="D119" s="77"/>
    </row>
    <row r="120" spans="4:4" s="25" customFormat="1" x14ac:dyDescent="0.3">
      <c r="D120" s="77"/>
    </row>
    <row r="121" spans="4:4" s="25" customFormat="1" x14ac:dyDescent="0.3">
      <c r="D121" s="77"/>
    </row>
    <row r="122" spans="4:4" s="25" customFormat="1" x14ac:dyDescent="0.3">
      <c r="D122" s="77"/>
    </row>
    <row r="123" spans="4:4" s="25" customFormat="1" x14ac:dyDescent="0.3">
      <c r="D123" s="77"/>
    </row>
    <row r="124" spans="4:4" s="25" customFormat="1" x14ac:dyDescent="0.3">
      <c r="D124" s="77"/>
    </row>
    <row r="125" spans="4:4" s="25" customFormat="1" x14ac:dyDescent="0.3">
      <c r="D125" s="77"/>
    </row>
    <row r="126" spans="4:4" s="25" customFormat="1" x14ac:dyDescent="0.3">
      <c r="D126" s="77"/>
    </row>
    <row r="127" spans="4:4" s="25" customFormat="1" x14ac:dyDescent="0.3">
      <c r="D127" s="77"/>
    </row>
    <row r="128" spans="4:4" s="25" customFormat="1" x14ac:dyDescent="0.3">
      <c r="D128" s="77"/>
    </row>
    <row r="129" spans="4:4" s="25" customFormat="1" x14ac:dyDescent="0.3">
      <c r="D129" s="77"/>
    </row>
    <row r="130" spans="4:4" s="25" customFormat="1" x14ac:dyDescent="0.3">
      <c r="D130" s="77"/>
    </row>
    <row r="131" spans="4:4" s="25" customFormat="1" x14ac:dyDescent="0.3">
      <c r="D131" s="77"/>
    </row>
    <row r="132" spans="4:4" s="25" customFormat="1" x14ac:dyDescent="0.3">
      <c r="D132" s="77"/>
    </row>
    <row r="133" spans="4:4" s="25" customFormat="1" x14ac:dyDescent="0.3">
      <c r="D133" s="77"/>
    </row>
    <row r="134" spans="4:4" s="25" customFormat="1" x14ac:dyDescent="0.3">
      <c r="D134" s="77"/>
    </row>
    <row r="135" spans="4:4" s="25" customFormat="1" x14ac:dyDescent="0.3">
      <c r="D135" s="77"/>
    </row>
    <row r="136" spans="4:4" s="25" customFormat="1" x14ac:dyDescent="0.3">
      <c r="D136" s="77"/>
    </row>
    <row r="137" spans="4:4" s="25" customFormat="1" x14ac:dyDescent="0.3">
      <c r="D137" s="77"/>
    </row>
    <row r="138" spans="4:4" s="25" customFormat="1" x14ac:dyDescent="0.3">
      <c r="D138" s="77"/>
    </row>
    <row r="139" spans="4:4" s="25" customFormat="1" x14ac:dyDescent="0.3">
      <c r="D139" s="77"/>
    </row>
    <row r="140" spans="4:4" s="25" customFormat="1" x14ac:dyDescent="0.3">
      <c r="D140" s="77"/>
    </row>
    <row r="141" spans="4:4" s="25" customFormat="1" x14ac:dyDescent="0.3">
      <c r="D141" s="77"/>
    </row>
    <row r="142" spans="4:4" s="25" customFormat="1" x14ac:dyDescent="0.3">
      <c r="D142" s="77"/>
    </row>
    <row r="143" spans="4:4" s="25" customFormat="1" x14ac:dyDescent="0.3">
      <c r="D143" s="77"/>
    </row>
    <row r="144" spans="4:4" s="25" customFormat="1" x14ac:dyDescent="0.3">
      <c r="D144" s="77"/>
    </row>
    <row r="145" spans="4:4" s="25" customFormat="1" x14ac:dyDescent="0.3">
      <c r="D145" s="77"/>
    </row>
    <row r="146" spans="4:4" s="25" customFormat="1" x14ac:dyDescent="0.3">
      <c r="D146" s="77"/>
    </row>
    <row r="147" spans="4:4" s="25" customFormat="1" x14ac:dyDescent="0.3">
      <c r="D147" s="77"/>
    </row>
    <row r="148" spans="4:4" s="25" customFormat="1" x14ac:dyDescent="0.3">
      <c r="D148" s="77"/>
    </row>
    <row r="149" spans="4:4" s="25" customFormat="1" x14ac:dyDescent="0.3">
      <c r="D149" s="77"/>
    </row>
    <row r="150" spans="4:4" s="25" customFormat="1" x14ac:dyDescent="0.3">
      <c r="D150" s="77"/>
    </row>
    <row r="151" spans="4:4" s="25" customFormat="1" x14ac:dyDescent="0.3">
      <c r="D151" s="77"/>
    </row>
    <row r="152" spans="4:4" s="25" customFormat="1" x14ac:dyDescent="0.3">
      <c r="D152" s="77"/>
    </row>
    <row r="153" spans="4:4" s="25" customFormat="1" x14ac:dyDescent="0.3">
      <c r="D153" s="77"/>
    </row>
    <row r="154" spans="4:4" s="25" customFormat="1" x14ac:dyDescent="0.3">
      <c r="D154" s="77"/>
    </row>
    <row r="155" spans="4:4" s="25" customFormat="1" x14ac:dyDescent="0.3">
      <c r="D155" s="77"/>
    </row>
    <row r="156" spans="4:4" s="25" customFormat="1" x14ac:dyDescent="0.3">
      <c r="D156" s="77"/>
    </row>
    <row r="157" spans="4:4" s="25" customFormat="1" x14ac:dyDescent="0.3">
      <c r="D157" s="77"/>
    </row>
    <row r="158" spans="4:4" s="25" customFormat="1" x14ac:dyDescent="0.3">
      <c r="D158" s="77"/>
    </row>
    <row r="159" spans="4:4" s="25" customFormat="1" x14ac:dyDescent="0.3">
      <c r="D159" s="77"/>
    </row>
    <row r="160" spans="4:4" s="25" customFormat="1" x14ac:dyDescent="0.3">
      <c r="D160" s="77"/>
    </row>
    <row r="161" spans="4:4" s="25" customFormat="1" x14ac:dyDescent="0.3">
      <c r="D161" s="77"/>
    </row>
    <row r="162" spans="4:4" s="25" customFormat="1" x14ac:dyDescent="0.3">
      <c r="D162" s="77"/>
    </row>
    <row r="163" spans="4:4" s="25" customFormat="1" x14ac:dyDescent="0.3">
      <c r="D163" s="77"/>
    </row>
    <row r="164" spans="4:4" s="25" customFormat="1" x14ac:dyDescent="0.3">
      <c r="D164" s="77"/>
    </row>
    <row r="165" spans="4:4" s="25" customFormat="1" x14ac:dyDescent="0.3">
      <c r="D165" s="77"/>
    </row>
    <row r="166" spans="4:4" s="25" customFormat="1" x14ac:dyDescent="0.3">
      <c r="D166" s="77"/>
    </row>
    <row r="167" spans="4:4" s="25" customFormat="1" x14ac:dyDescent="0.3">
      <c r="D167" s="77"/>
    </row>
    <row r="168" spans="4:4" s="25" customFormat="1" x14ac:dyDescent="0.3">
      <c r="D168" s="77"/>
    </row>
    <row r="169" spans="4:4" s="25" customFormat="1" x14ac:dyDescent="0.3">
      <c r="D169" s="77"/>
    </row>
    <row r="170" spans="4:4" s="25" customFormat="1" x14ac:dyDescent="0.3">
      <c r="D170" s="77"/>
    </row>
    <row r="171" spans="4:4" s="25" customFormat="1" x14ac:dyDescent="0.3">
      <c r="D171" s="77"/>
    </row>
    <row r="172" spans="4:4" s="25" customFormat="1" x14ac:dyDescent="0.3">
      <c r="D172" s="77"/>
    </row>
    <row r="173" spans="4:4" s="25" customFormat="1" x14ac:dyDescent="0.3">
      <c r="D173" s="77"/>
    </row>
    <row r="174" spans="4:4" s="25" customFormat="1" x14ac:dyDescent="0.3">
      <c r="D174" s="77"/>
    </row>
    <row r="175" spans="4:4" s="25" customFormat="1" x14ac:dyDescent="0.3">
      <c r="D175" s="77"/>
    </row>
    <row r="176" spans="4:4" s="25" customFormat="1" x14ac:dyDescent="0.3">
      <c r="D176" s="77"/>
    </row>
    <row r="177" spans="4:4" s="25" customFormat="1" x14ac:dyDescent="0.3">
      <c r="D177" s="77"/>
    </row>
    <row r="178" spans="4:4" s="25" customFormat="1" x14ac:dyDescent="0.3">
      <c r="D178" s="77"/>
    </row>
    <row r="179" spans="4:4" s="25" customFormat="1" x14ac:dyDescent="0.3">
      <c r="D179" s="77"/>
    </row>
    <row r="180" spans="4:4" s="25" customFormat="1" x14ac:dyDescent="0.3">
      <c r="D180" s="77"/>
    </row>
    <row r="181" spans="4:4" s="25" customFormat="1" x14ac:dyDescent="0.3">
      <c r="D181" s="77"/>
    </row>
    <row r="182" spans="4:4" s="25" customFormat="1" x14ac:dyDescent="0.3">
      <c r="D182" s="77"/>
    </row>
    <row r="183" spans="4:4" s="25" customFormat="1" x14ac:dyDescent="0.3">
      <c r="D183" s="77"/>
    </row>
    <row r="184" spans="4:4" s="25" customFormat="1" x14ac:dyDescent="0.3">
      <c r="D184" s="77"/>
    </row>
    <row r="185" spans="4:4" s="25" customFormat="1" x14ac:dyDescent="0.3">
      <c r="D185" s="77"/>
    </row>
    <row r="186" spans="4:4" s="25" customFormat="1" x14ac:dyDescent="0.3">
      <c r="D186" s="77"/>
    </row>
    <row r="187" spans="4:4" s="25" customFormat="1" x14ac:dyDescent="0.3">
      <c r="D187" s="77"/>
    </row>
    <row r="188" spans="4:4" s="25" customFormat="1" x14ac:dyDescent="0.3">
      <c r="D188" s="77"/>
    </row>
    <row r="189" spans="4:4" s="25" customFormat="1" x14ac:dyDescent="0.3">
      <c r="D189" s="77"/>
    </row>
    <row r="190" spans="4:4" s="25" customFormat="1" x14ac:dyDescent="0.3">
      <c r="D190" s="77"/>
    </row>
    <row r="191" spans="4:4" s="25" customFormat="1" x14ac:dyDescent="0.3">
      <c r="D191" s="77"/>
    </row>
    <row r="192" spans="4:4" s="25" customFormat="1" x14ac:dyDescent="0.3">
      <c r="D192" s="77"/>
    </row>
    <row r="193" spans="4:4" s="25" customFormat="1" x14ac:dyDescent="0.3">
      <c r="D193" s="77"/>
    </row>
    <row r="194" spans="4:4" s="25" customFormat="1" x14ac:dyDescent="0.3">
      <c r="D194" s="77"/>
    </row>
    <row r="195" spans="4:4" s="25" customFormat="1" x14ac:dyDescent="0.3">
      <c r="D195" s="77"/>
    </row>
    <row r="196" spans="4:4" s="25" customFormat="1" x14ac:dyDescent="0.3">
      <c r="D196" s="77"/>
    </row>
    <row r="197" spans="4:4" s="25" customFormat="1" x14ac:dyDescent="0.3">
      <c r="D197" s="77"/>
    </row>
    <row r="198" spans="4:4" s="25" customFormat="1" x14ac:dyDescent="0.3">
      <c r="D198" s="77"/>
    </row>
    <row r="199" spans="4:4" s="25" customFormat="1" x14ac:dyDescent="0.3">
      <c r="D199" s="77"/>
    </row>
    <row r="200" spans="4:4" s="25" customFormat="1" x14ac:dyDescent="0.3">
      <c r="D200" s="77"/>
    </row>
    <row r="201" spans="4:4" s="25" customFormat="1" x14ac:dyDescent="0.3">
      <c r="D201" s="77"/>
    </row>
    <row r="202" spans="4:4" s="25" customFormat="1" x14ac:dyDescent="0.3">
      <c r="D202" s="77"/>
    </row>
    <row r="203" spans="4:4" s="25" customFormat="1" x14ac:dyDescent="0.3">
      <c r="D203" s="77"/>
    </row>
    <row r="204" spans="4:4" s="25" customFormat="1" x14ac:dyDescent="0.3">
      <c r="D204" s="77"/>
    </row>
    <row r="205" spans="4:4" s="25" customFormat="1" x14ac:dyDescent="0.3">
      <c r="D205" s="77"/>
    </row>
    <row r="206" spans="4:4" s="25" customFormat="1" x14ac:dyDescent="0.3">
      <c r="D206" s="77"/>
    </row>
    <row r="207" spans="4:4" s="25" customFormat="1" x14ac:dyDescent="0.3">
      <c r="D207" s="77"/>
    </row>
    <row r="208" spans="4:4" s="25" customFormat="1" x14ac:dyDescent="0.3">
      <c r="D208" s="77"/>
    </row>
    <row r="209" spans="4:4" s="25" customFormat="1" x14ac:dyDescent="0.3">
      <c r="D209" s="77"/>
    </row>
    <row r="210" spans="4:4" s="25" customFormat="1" x14ac:dyDescent="0.3">
      <c r="D210" s="77"/>
    </row>
    <row r="211" spans="4:4" s="25" customFormat="1" x14ac:dyDescent="0.3">
      <c r="D211" s="77"/>
    </row>
    <row r="212" spans="4:4" s="25" customFormat="1" x14ac:dyDescent="0.3">
      <c r="D212" s="77"/>
    </row>
    <row r="213" spans="4:4" s="25" customFormat="1" x14ac:dyDescent="0.3">
      <c r="D213" s="77"/>
    </row>
    <row r="214" spans="4:4" s="25" customFormat="1" x14ac:dyDescent="0.3">
      <c r="D214" s="77"/>
    </row>
    <row r="215" spans="4:4" s="25" customFormat="1" x14ac:dyDescent="0.3">
      <c r="D215" s="77"/>
    </row>
    <row r="216" spans="4:4" s="25" customFormat="1" x14ac:dyDescent="0.3">
      <c r="D216" s="77"/>
    </row>
    <row r="217" spans="4:4" s="25" customFormat="1" x14ac:dyDescent="0.3">
      <c r="D217" s="77"/>
    </row>
    <row r="218" spans="4:4" s="25" customFormat="1" x14ac:dyDescent="0.3">
      <c r="D218" s="77"/>
    </row>
    <row r="219" spans="4:4" s="25" customFormat="1" x14ac:dyDescent="0.3">
      <c r="D219" s="77"/>
    </row>
    <row r="220" spans="4:4" s="25" customFormat="1" x14ac:dyDescent="0.3">
      <c r="D220" s="77"/>
    </row>
    <row r="221" spans="4:4" s="25" customFormat="1" x14ac:dyDescent="0.3">
      <c r="D221" s="77"/>
    </row>
    <row r="222" spans="4:4" s="25" customFormat="1" x14ac:dyDescent="0.3">
      <c r="D222" s="77"/>
    </row>
    <row r="223" spans="4:4" s="25" customFormat="1" x14ac:dyDescent="0.3">
      <c r="D223" s="77"/>
    </row>
    <row r="224" spans="4:4" s="25" customFormat="1" x14ac:dyDescent="0.3">
      <c r="D224" s="77"/>
    </row>
    <row r="225" spans="4:4" s="25" customFormat="1" x14ac:dyDescent="0.3">
      <c r="D225" s="77"/>
    </row>
    <row r="226" spans="4:4" s="25" customFormat="1" x14ac:dyDescent="0.3">
      <c r="D226" s="77"/>
    </row>
    <row r="227" spans="4:4" s="25" customFormat="1" x14ac:dyDescent="0.3">
      <c r="D227" s="77"/>
    </row>
    <row r="228" spans="4:4" s="25" customFormat="1" x14ac:dyDescent="0.3">
      <c r="D228" s="77"/>
    </row>
    <row r="229" spans="4:4" s="25" customFormat="1" x14ac:dyDescent="0.3">
      <c r="D229" s="77"/>
    </row>
    <row r="230" spans="4:4" s="25" customFormat="1" x14ac:dyDescent="0.3">
      <c r="D230" s="77"/>
    </row>
    <row r="231" spans="4:4" s="25" customFormat="1" x14ac:dyDescent="0.3">
      <c r="D231" s="77"/>
    </row>
    <row r="232" spans="4:4" s="25" customFormat="1" x14ac:dyDescent="0.3">
      <c r="D232" s="77"/>
    </row>
    <row r="233" spans="4:4" s="25" customFormat="1" x14ac:dyDescent="0.3">
      <c r="D233" s="77"/>
    </row>
    <row r="234" spans="4:4" s="25" customFormat="1" x14ac:dyDescent="0.3">
      <c r="D234" s="77"/>
    </row>
    <row r="235" spans="4:4" s="25" customFormat="1" x14ac:dyDescent="0.3">
      <c r="D235" s="77"/>
    </row>
    <row r="236" spans="4:4" s="25" customFormat="1" x14ac:dyDescent="0.3">
      <c r="D236" s="77"/>
    </row>
    <row r="237" spans="4:4" s="25" customFormat="1" x14ac:dyDescent="0.3">
      <c r="D237" s="77"/>
    </row>
    <row r="238" spans="4:4" s="25" customFormat="1" x14ac:dyDescent="0.3">
      <c r="D238" s="77"/>
    </row>
    <row r="239" spans="4:4" s="25" customFormat="1" x14ac:dyDescent="0.3">
      <c r="D239" s="77"/>
    </row>
    <row r="240" spans="4:4" s="25" customFormat="1" x14ac:dyDescent="0.3">
      <c r="D240" s="77"/>
    </row>
    <row r="241" spans="4:4" s="25" customFormat="1" x14ac:dyDescent="0.3">
      <c r="D241" s="77"/>
    </row>
    <row r="242" spans="4:4" s="25" customFormat="1" x14ac:dyDescent="0.3">
      <c r="D242" s="77"/>
    </row>
    <row r="243" spans="4:4" s="25" customFormat="1" x14ac:dyDescent="0.3">
      <c r="D243" s="77"/>
    </row>
    <row r="244" spans="4:4" s="25" customFormat="1" x14ac:dyDescent="0.3">
      <c r="D244" s="77"/>
    </row>
    <row r="245" spans="4:4" s="25" customFormat="1" x14ac:dyDescent="0.3">
      <c r="D245" s="77"/>
    </row>
    <row r="246" spans="4:4" s="25" customFormat="1" x14ac:dyDescent="0.3">
      <c r="D246" s="77"/>
    </row>
    <row r="247" spans="4:4" s="25" customFormat="1" x14ac:dyDescent="0.3">
      <c r="D247" s="77"/>
    </row>
    <row r="248" spans="4:4" s="25" customFormat="1" x14ac:dyDescent="0.3">
      <c r="D248" s="77"/>
    </row>
    <row r="249" spans="4:4" s="25" customFormat="1" x14ac:dyDescent="0.3">
      <c r="D249" s="77"/>
    </row>
    <row r="250" spans="4:4" s="25" customFormat="1" x14ac:dyDescent="0.3">
      <c r="D250" s="77"/>
    </row>
    <row r="251" spans="4:4" s="25" customFormat="1" x14ac:dyDescent="0.3">
      <c r="D251" s="77"/>
    </row>
    <row r="252" spans="4:4" s="25" customFormat="1" x14ac:dyDescent="0.3">
      <c r="D252" s="77"/>
    </row>
    <row r="253" spans="4:4" s="25" customFormat="1" x14ac:dyDescent="0.3">
      <c r="D253" s="77"/>
    </row>
    <row r="254" spans="4:4" s="25" customFormat="1" x14ac:dyDescent="0.3">
      <c r="D254" s="77"/>
    </row>
    <row r="255" spans="4:4" s="25" customFormat="1" x14ac:dyDescent="0.3">
      <c r="D255" s="77"/>
    </row>
    <row r="256" spans="4:4" s="25" customFormat="1" x14ac:dyDescent="0.3">
      <c r="D256" s="77"/>
    </row>
    <row r="257" spans="4:4" s="25" customFormat="1" x14ac:dyDescent="0.3">
      <c r="D257" s="77"/>
    </row>
    <row r="258" spans="4:4" s="25" customFormat="1" x14ac:dyDescent="0.3">
      <c r="D258" s="77"/>
    </row>
    <row r="259" spans="4:4" s="25" customFormat="1" x14ac:dyDescent="0.3">
      <c r="D259" s="77"/>
    </row>
    <row r="260" spans="4:4" s="25" customFormat="1" x14ac:dyDescent="0.3">
      <c r="D260" s="77"/>
    </row>
    <row r="261" spans="4:4" s="25" customFormat="1" x14ac:dyDescent="0.3">
      <c r="D261" s="77"/>
    </row>
    <row r="262" spans="4:4" s="25" customFormat="1" x14ac:dyDescent="0.3">
      <c r="D262" s="77"/>
    </row>
    <row r="263" spans="4:4" s="25" customFormat="1" x14ac:dyDescent="0.3">
      <c r="D263" s="77"/>
    </row>
    <row r="264" spans="4:4" s="25" customFormat="1" x14ac:dyDescent="0.3">
      <c r="D264" s="77"/>
    </row>
    <row r="265" spans="4:4" s="25" customFormat="1" x14ac:dyDescent="0.3">
      <c r="D265" s="77"/>
    </row>
    <row r="266" spans="4:4" s="25" customFormat="1" x14ac:dyDescent="0.3">
      <c r="D266" s="77"/>
    </row>
    <row r="267" spans="4:4" s="25" customFormat="1" x14ac:dyDescent="0.3">
      <c r="D267" s="77"/>
    </row>
    <row r="268" spans="4:4" s="25" customFormat="1" x14ac:dyDescent="0.3">
      <c r="D268" s="77"/>
    </row>
    <row r="269" spans="4:4" s="25" customFormat="1" x14ac:dyDescent="0.3">
      <c r="D269" s="77"/>
    </row>
    <row r="270" spans="4:4" s="25" customFormat="1" x14ac:dyDescent="0.3">
      <c r="D270" s="77"/>
    </row>
    <row r="271" spans="4:4" s="25" customFormat="1" x14ac:dyDescent="0.3">
      <c r="D271" s="77"/>
    </row>
    <row r="272" spans="4:4" s="25" customFormat="1" x14ac:dyDescent="0.3">
      <c r="D272" s="77"/>
    </row>
    <row r="273" spans="4:4" s="25" customFormat="1" x14ac:dyDescent="0.3">
      <c r="D273" s="77"/>
    </row>
    <row r="274" spans="4:4" s="25" customFormat="1" x14ac:dyDescent="0.3">
      <c r="D274" s="77"/>
    </row>
    <row r="275" spans="4:4" s="25" customFormat="1" x14ac:dyDescent="0.3">
      <c r="D275" s="77"/>
    </row>
    <row r="276" spans="4:4" s="25" customFormat="1" x14ac:dyDescent="0.3">
      <c r="D276" s="77"/>
    </row>
    <row r="277" spans="4:4" s="25" customFormat="1" x14ac:dyDescent="0.3">
      <c r="D277" s="77"/>
    </row>
    <row r="278" spans="4:4" s="25" customFormat="1" x14ac:dyDescent="0.3">
      <c r="D278" s="77"/>
    </row>
    <row r="279" spans="4:4" s="25" customFormat="1" x14ac:dyDescent="0.3">
      <c r="D279" s="77"/>
    </row>
    <row r="280" spans="4:4" s="25" customFormat="1" x14ac:dyDescent="0.3">
      <c r="D280" s="77"/>
    </row>
    <row r="281" spans="4:4" s="25" customFormat="1" x14ac:dyDescent="0.3">
      <c r="D281" s="77"/>
    </row>
    <row r="282" spans="4:4" s="25" customFormat="1" x14ac:dyDescent="0.3">
      <c r="D282" s="77"/>
    </row>
    <row r="283" spans="4:4" s="25" customFormat="1" x14ac:dyDescent="0.3">
      <c r="D283" s="77"/>
    </row>
    <row r="284" spans="4:4" s="25" customFormat="1" x14ac:dyDescent="0.3">
      <c r="D284" s="77"/>
    </row>
    <row r="285" spans="4:4" s="25" customFormat="1" x14ac:dyDescent="0.3">
      <c r="D285" s="77"/>
    </row>
    <row r="286" spans="4:4" s="25" customFormat="1" x14ac:dyDescent="0.3">
      <c r="D286" s="77"/>
    </row>
    <row r="287" spans="4:4" s="25" customFormat="1" x14ac:dyDescent="0.3">
      <c r="D287" s="77"/>
    </row>
    <row r="288" spans="4:4" s="25" customFormat="1" x14ac:dyDescent="0.3">
      <c r="D288" s="77"/>
    </row>
    <row r="289" spans="4:4" s="25" customFormat="1" x14ac:dyDescent="0.3">
      <c r="D289" s="77"/>
    </row>
    <row r="290" spans="4:4" s="25" customFormat="1" x14ac:dyDescent="0.3">
      <c r="D290" s="77"/>
    </row>
    <row r="291" spans="4:4" s="25" customFormat="1" x14ac:dyDescent="0.3">
      <c r="D291" s="77"/>
    </row>
    <row r="292" spans="4:4" s="25" customFormat="1" x14ac:dyDescent="0.3">
      <c r="D292" s="77"/>
    </row>
    <row r="293" spans="4:4" s="25" customFormat="1" x14ac:dyDescent="0.3">
      <c r="D293" s="77"/>
    </row>
    <row r="294" spans="4:4" s="25" customFormat="1" x14ac:dyDescent="0.3">
      <c r="D294" s="77"/>
    </row>
    <row r="295" spans="4:4" s="25" customFormat="1" x14ac:dyDescent="0.3">
      <c r="D295" s="77"/>
    </row>
    <row r="296" spans="4:4" s="25" customFormat="1" x14ac:dyDescent="0.3">
      <c r="D296" s="77"/>
    </row>
    <row r="297" spans="4:4" s="25" customFormat="1" x14ac:dyDescent="0.3">
      <c r="D297" s="77"/>
    </row>
    <row r="298" spans="4:4" s="25" customFormat="1" x14ac:dyDescent="0.3">
      <c r="D298" s="77"/>
    </row>
    <row r="299" spans="4:4" s="25" customFormat="1" x14ac:dyDescent="0.3">
      <c r="D299" s="77"/>
    </row>
    <row r="300" spans="4:4" s="25" customFormat="1" x14ac:dyDescent="0.3">
      <c r="D300" s="77"/>
    </row>
    <row r="301" spans="4:4" s="25" customFormat="1" x14ac:dyDescent="0.3">
      <c r="D301" s="77"/>
    </row>
    <row r="302" spans="4:4" s="25" customFormat="1" x14ac:dyDescent="0.3">
      <c r="D302" s="77"/>
    </row>
    <row r="303" spans="4:4" s="25" customFormat="1" x14ac:dyDescent="0.3">
      <c r="D303" s="77"/>
    </row>
    <row r="304" spans="4:4" s="25" customFormat="1" x14ac:dyDescent="0.3">
      <c r="D304" s="77"/>
    </row>
    <row r="305" spans="4:4" s="25" customFormat="1" x14ac:dyDescent="0.3">
      <c r="D305" s="77"/>
    </row>
    <row r="306" spans="4:4" s="25" customFormat="1" x14ac:dyDescent="0.3">
      <c r="D306" s="77"/>
    </row>
    <row r="307" spans="4:4" s="25" customFormat="1" x14ac:dyDescent="0.3">
      <c r="D307" s="77"/>
    </row>
    <row r="308" spans="4:4" s="25" customFormat="1" x14ac:dyDescent="0.3">
      <c r="D308" s="77"/>
    </row>
    <row r="309" spans="4:4" s="25" customFormat="1" x14ac:dyDescent="0.3">
      <c r="D309" s="77"/>
    </row>
    <row r="310" spans="4:4" s="25" customFormat="1" x14ac:dyDescent="0.3">
      <c r="D310" s="77"/>
    </row>
    <row r="311" spans="4:4" s="25" customFormat="1" x14ac:dyDescent="0.3">
      <c r="D311" s="77"/>
    </row>
    <row r="312" spans="4:4" s="25" customFormat="1" x14ac:dyDescent="0.3">
      <c r="D312" s="77"/>
    </row>
    <row r="313" spans="4:4" s="25" customFormat="1" x14ac:dyDescent="0.3">
      <c r="D313" s="77"/>
    </row>
    <row r="314" spans="4:4" s="25" customFormat="1" x14ac:dyDescent="0.3">
      <c r="D314" s="77"/>
    </row>
    <row r="315" spans="4:4" s="25" customFormat="1" x14ac:dyDescent="0.3">
      <c r="D315" s="77"/>
    </row>
    <row r="316" spans="4:4" s="25" customFormat="1" x14ac:dyDescent="0.3">
      <c r="D316" s="77"/>
    </row>
    <row r="317" spans="4:4" s="25" customFormat="1" x14ac:dyDescent="0.3">
      <c r="D317" s="77"/>
    </row>
    <row r="318" spans="4:4" s="25" customFormat="1" x14ac:dyDescent="0.3">
      <c r="D318" s="77"/>
    </row>
    <row r="319" spans="4:4" s="25" customFormat="1" x14ac:dyDescent="0.3">
      <c r="D319" s="77"/>
    </row>
    <row r="320" spans="4:4" s="25" customFormat="1" x14ac:dyDescent="0.3">
      <c r="D320" s="77"/>
    </row>
    <row r="321" spans="4:4" s="25" customFormat="1" x14ac:dyDescent="0.3">
      <c r="D321" s="77"/>
    </row>
    <row r="322" spans="4:4" s="25" customFormat="1" x14ac:dyDescent="0.3">
      <c r="D322" s="77"/>
    </row>
    <row r="323" spans="4:4" s="25" customFormat="1" x14ac:dyDescent="0.3">
      <c r="D323" s="77"/>
    </row>
    <row r="324" spans="4:4" s="25" customFormat="1" x14ac:dyDescent="0.3">
      <c r="D324" s="77"/>
    </row>
    <row r="325" spans="4:4" s="25" customFormat="1" x14ac:dyDescent="0.3">
      <c r="D325" s="77"/>
    </row>
    <row r="326" spans="4:4" s="25" customFormat="1" x14ac:dyDescent="0.3">
      <c r="D326" s="77"/>
    </row>
    <row r="327" spans="4:4" s="25" customFormat="1" x14ac:dyDescent="0.3">
      <c r="D327" s="77"/>
    </row>
    <row r="328" spans="4:4" s="25" customFormat="1" x14ac:dyDescent="0.3">
      <c r="D328" s="77"/>
    </row>
    <row r="329" spans="4:4" s="25" customFormat="1" x14ac:dyDescent="0.3">
      <c r="D329" s="77"/>
    </row>
    <row r="330" spans="4:4" s="25" customFormat="1" x14ac:dyDescent="0.3">
      <c r="D330" s="77"/>
    </row>
    <row r="331" spans="4:4" s="25" customFormat="1" x14ac:dyDescent="0.3">
      <c r="D331" s="77"/>
    </row>
    <row r="332" spans="4:4" s="25" customFormat="1" x14ac:dyDescent="0.3">
      <c r="D332" s="77"/>
    </row>
    <row r="333" spans="4:4" s="25" customFormat="1" x14ac:dyDescent="0.3">
      <c r="D333" s="77"/>
    </row>
    <row r="334" spans="4:4" s="25" customFormat="1" x14ac:dyDescent="0.3">
      <c r="D334" s="77"/>
    </row>
    <row r="335" spans="4:4" s="25" customFormat="1" x14ac:dyDescent="0.3">
      <c r="D335" s="77"/>
    </row>
    <row r="336" spans="4:4" s="25" customFormat="1" x14ac:dyDescent="0.3">
      <c r="D336" s="77"/>
    </row>
    <row r="337" spans="1:7" s="25" customFormat="1" x14ac:dyDescent="0.3">
      <c r="D337" s="77"/>
    </row>
    <row r="338" spans="1:7" s="25" customFormat="1" x14ac:dyDescent="0.3">
      <c r="D338" s="77"/>
    </row>
    <row r="339" spans="1:7" s="25" customFormat="1" x14ac:dyDescent="0.3">
      <c r="D339" s="77"/>
    </row>
    <row r="340" spans="1:7" s="25" customFormat="1" x14ac:dyDescent="0.3">
      <c r="D340" s="77"/>
    </row>
    <row r="341" spans="1:7" s="25" customFormat="1" x14ac:dyDescent="0.3">
      <c r="D341" s="77"/>
    </row>
    <row r="342" spans="1:7" s="25" customFormat="1" x14ac:dyDescent="0.3">
      <c r="D342" s="77"/>
    </row>
    <row r="343" spans="1:7" s="25" customFormat="1" x14ac:dyDescent="0.3">
      <c r="D343" s="77"/>
    </row>
    <row r="344" spans="1:7" s="25" customFormat="1" x14ac:dyDescent="0.3">
      <c r="D344" s="77"/>
    </row>
    <row r="345" spans="1:7" s="25" customFormat="1" x14ac:dyDescent="0.3">
      <c r="D345" s="77"/>
    </row>
    <row r="346" spans="1:7" s="25" customFormat="1" x14ac:dyDescent="0.3">
      <c r="D346" s="77"/>
    </row>
    <row r="347" spans="1:7" s="25" customFormat="1" x14ac:dyDescent="0.3">
      <c r="A347"/>
      <c r="B347"/>
      <c r="C347"/>
      <c r="D347" s="78"/>
      <c r="E347"/>
      <c r="F347"/>
      <c r="G347" s="2"/>
    </row>
    <row r="348" spans="1:7" s="25" customFormat="1" x14ac:dyDescent="0.3">
      <c r="A348"/>
      <c r="B348"/>
      <c r="C348"/>
      <c r="D348" s="78"/>
      <c r="E348"/>
      <c r="F348"/>
      <c r="G348" s="2"/>
    </row>
    <row r="349" spans="1:7" s="25" customFormat="1" x14ac:dyDescent="0.3">
      <c r="A349"/>
      <c r="B349"/>
      <c r="C349"/>
      <c r="D349" s="78"/>
      <c r="E349"/>
      <c r="F349"/>
      <c r="G349" s="2"/>
    </row>
  </sheetData>
  <mergeCells count="38">
    <mergeCell ref="A1:D1"/>
    <mergeCell ref="B4:F4"/>
    <mergeCell ref="B8:F8"/>
    <mergeCell ref="B6:F6"/>
    <mergeCell ref="B5:F5"/>
    <mergeCell ref="B7:F7"/>
    <mergeCell ref="E52:G52"/>
    <mergeCell ref="B43:C43"/>
    <mergeCell ref="D27:F27"/>
    <mergeCell ref="D28:F28"/>
    <mergeCell ref="D29:F29"/>
    <mergeCell ref="D36:F36"/>
    <mergeCell ref="E31:G31"/>
    <mergeCell ref="C32:F32"/>
    <mergeCell ref="D35:F35"/>
    <mergeCell ref="D37:F37"/>
    <mergeCell ref="D39:F39"/>
    <mergeCell ref="D38:F38"/>
    <mergeCell ref="D40:F40"/>
    <mergeCell ref="A49:D49"/>
    <mergeCell ref="C34:G34"/>
    <mergeCell ref="C42:D42"/>
    <mergeCell ref="B13:F13"/>
    <mergeCell ref="C15:F15"/>
    <mergeCell ref="B9:F9"/>
    <mergeCell ref="C10:G10"/>
    <mergeCell ref="C11:F11"/>
    <mergeCell ref="D23:D26"/>
    <mergeCell ref="E23:E24"/>
    <mergeCell ref="E25:E26"/>
    <mergeCell ref="A35:A36"/>
    <mergeCell ref="D21:E21"/>
    <mergeCell ref="C33:F33"/>
    <mergeCell ref="C17:F17"/>
    <mergeCell ref="C16:F16"/>
    <mergeCell ref="C18:G18"/>
    <mergeCell ref="D19:E19"/>
    <mergeCell ref="D20:E20"/>
  </mergeCells>
  <hyperlinks>
    <hyperlink ref="E43" location="'Focus (scoring sheet)'!A1" display="Next" xr:uid="{5E40BBD2-22A3-4820-9619-BB2C0CEBB37E}"/>
    <hyperlink ref="B43" location="'2c.Flow (subresult 2)'!A1" display="Back" xr:uid="{559D8AB2-5533-463F-95B8-1E3E6F1A6F25}"/>
    <hyperlink ref="B43:C43" location="'2. Food flow '!A1" display="Back" xr:uid="{FE25B183-1404-4241-84BF-2BFBA03FE5CC}"/>
    <hyperlink ref="E52" r:id="rId1" xr:uid="{FDF48874-A654-4B2D-8252-0C140A4482BC}"/>
  </hyperlinks>
  <pageMargins left="0.7" right="0.7" top="0.75" bottom="0.75" header="0.3" footer="0.3"/>
  <pageSetup paperSize="9" scale="62"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64545-D52B-41F2-A937-33B24CDE9F53}">
  <sheetPr codeName="Sheet14">
    <tabColor theme="5"/>
  </sheetPr>
  <dimension ref="A1:CN232"/>
  <sheetViews>
    <sheetView zoomScaleNormal="100" workbookViewId="0">
      <selection activeCell="B5" sqref="B5:H5"/>
    </sheetView>
  </sheetViews>
  <sheetFormatPr defaultRowHeight="14.4" x14ac:dyDescent="0.3"/>
  <cols>
    <col min="1" max="1" width="20.44140625" style="25" customWidth="1"/>
    <col min="2" max="2" width="17" style="25" customWidth="1"/>
    <col min="3" max="3" width="22" style="25" customWidth="1"/>
    <col min="4" max="4" width="23.44140625" style="25" customWidth="1"/>
    <col min="5" max="5" width="21" style="25" customWidth="1"/>
    <col min="6" max="6" width="19.109375" style="25" customWidth="1"/>
    <col min="7" max="7" width="12.109375" style="25" customWidth="1"/>
    <col min="8" max="8" width="20.33203125" style="25" customWidth="1"/>
    <col min="9" max="11" width="14.6640625" style="25" customWidth="1"/>
    <col min="12" max="12" width="49" style="45" customWidth="1"/>
    <col min="13" max="13" width="4.33203125" style="87" customWidth="1"/>
    <col min="14" max="91" width="9.109375" style="25"/>
  </cols>
  <sheetData>
    <row r="1" spans="1:91" ht="28.8" x14ac:dyDescent="0.3">
      <c r="A1" s="878" t="s">
        <v>1380</v>
      </c>
      <c r="B1" s="878"/>
      <c r="C1" s="878"/>
      <c r="D1" s="878"/>
      <c r="E1" s="2"/>
      <c r="F1" s="2"/>
      <c r="G1" s="2"/>
      <c r="H1" s="2"/>
      <c r="I1" s="2"/>
      <c r="J1" s="2"/>
      <c r="K1" s="2"/>
      <c r="M1" s="102"/>
    </row>
    <row r="2" spans="1:91" s="714" customFormat="1" ht="17.25" customHeight="1" x14ac:dyDescent="0.3">
      <c r="A2" s="702"/>
      <c r="B2" s="702"/>
      <c r="C2" s="702"/>
      <c r="D2" s="702"/>
      <c r="E2" s="2"/>
      <c r="F2" s="2"/>
      <c r="G2" s="2"/>
      <c r="H2" s="2"/>
      <c r="I2" s="2"/>
      <c r="J2" s="2"/>
      <c r="K2" s="2"/>
      <c r="L2" s="45"/>
      <c r="M2" s="102"/>
      <c r="N2" s="25"/>
      <c r="O2" s="25"/>
      <c r="P2" s="25"/>
      <c r="Q2" s="25"/>
      <c r="R2" s="25"/>
      <c r="S2" s="25"/>
      <c r="T2" s="25"/>
      <c r="U2" s="25"/>
      <c r="V2" s="25"/>
      <c r="W2" s="25"/>
      <c r="X2" s="25"/>
      <c r="Y2" s="25"/>
      <c r="Z2" s="25"/>
      <c r="AA2" s="25"/>
      <c r="AB2" s="25"/>
      <c r="AC2" s="25"/>
      <c r="AD2" s="25"/>
      <c r="AE2" s="25"/>
      <c r="AF2" s="25"/>
      <c r="AG2" s="25"/>
      <c r="AH2" s="25"/>
      <c r="AI2" s="25"/>
      <c r="AJ2" s="25"/>
      <c r="AK2" s="25"/>
      <c r="AL2" s="25"/>
      <c r="AM2" s="25" t="s">
        <v>1737</v>
      </c>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row>
    <row r="3" spans="1:91" x14ac:dyDescent="0.3">
      <c r="A3" s="39" t="s">
        <v>1717</v>
      </c>
      <c r="B3" s="39"/>
      <c r="C3" s="39"/>
      <c r="D3" s="39"/>
      <c r="E3" s="39"/>
      <c r="F3" s="2"/>
      <c r="G3" s="2"/>
      <c r="H3" s="2"/>
      <c r="I3" s="2"/>
      <c r="J3" s="2"/>
      <c r="K3" s="2"/>
      <c r="M3" s="102"/>
      <c r="AM3" s="25" t="s">
        <v>1738</v>
      </c>
    </row>
    <row r="4" spans="1:91" x14ac:dyDescent="0.3">
      <c r="A4" s="716" t="s">
        <v>48</v>
      </c>
      <c r="B4" s="896" t="s">
        <v>1696</v>
      </c>
      <c r="C4" s="896"/>
      <c r="D4" s="896"/>
      <c r="E4" s="896"/>
      <c r="F4" s="896"/>
      <c r="G4" s="896"/>
      <c r="H4" s="896"/>
      <c r="I4" s="2"/>
      <c r="J4" s="2"/>
      <c r="K4" s="2"/>
      <c r="M4" s="102"/>
      <c r="AM4" s="25" t="s">
        <v>1739</v>
      </c>
    </row>
    <row r="5" spans="1:91" ht="15" customHeight="1" x14ac:dyDescent="0.3">
      <c r="A5" s="716" t="s">
        <v>49</v>
      </c>
      <c r="B5" s="876" t="s">
        <v>1753</v>
      </c>
      <c r="C5" s="876"/>
      <c r="D5" s="876"/>
      <c r="E5" s="876"/>
      <c r="F5" s="876"/>
      <c r="G5" s="876"/>
      <c r="H5" s="876"/>
      <c r="I5" s="2"/>
      <c r="J5" s="2"/>
      <c r="K5" s="2"/>
      <c r="M5" s="102"/>
      <c r="AM5" s="25" t="s">
        <v>1740</v>
      </c>
    </row>
    <row r="6" spans="1:91" x14ac:dyDescent="0.3">
      <c r="A6" s="716" t="s">
        <v>50</v>
      </c>
      <c r="B6" s="896" t="s">
        <v>1327</v>
      </c>
      <c r="C6" s="896"/>
      <c r="D6" s="896"/>
      <c r="E6" s="896"/>
      <c r="F6" s="896"/>
      <c r="G6" s="896"/>
      <c r="H6" s="896"/>
      <c r="I6" s="2"/>
      <c r="J6" s="2"/>
      <c r="K6" s="2"/>
      <c r="M6" s="102"/>
      <c r="AM6" s="25" t="s">
        <v>1743</v>
      </c>
    </row>
    <row r="7" spans="1:91" x14ac:dyDescent="0.3">
      <c r="A7" s="415"/>
      <c r="B7" s="897" t="s">
        <v>1328</v>
      </c>
      <c r="C7" s="897"/>
      <c r="D7" s="897"/>
      <c r="E7" s="897"/>
      <c r="F7" s="897"/>
      <c r="G7" s="897"/>
      <c r="H7" s="897"/>
      <c r="I7" s="2"/>
      <c r="J7" s="2"/>
      <c r="K7" s="2"/>
      <c r="M7" s="102"/>
      <c r="AM7" s="25" t="s">
        <v>1742</v>
      </c>
    </row>
    <row r="8" spans="1:91" ht="15" customHeight="1" x14ac:dyDescent="0.3">
      <c r="A8" s="415"/>
      <c r="B8" s="785" t="s">
        <v>1330</v>
      </c>
      <c r="C8" s="785"/>
      <c r="D8" s="785"/>
      <c r="E8" s="785"/>
      <c r="F8" s="785"/>
      <c r="G8" s="785"/>
      <c r="H8" s="785"/>
      <c r="I8" s="2"/>
      <c r="J8" s="2"/>
      <c r="K8" s="2"/>
      <c r="M8" s="102"/>
      <c r="AM8" s="25" t="s">
        <v>1741</v>
      </c>
    </row>
    <row r="9" spans="1:91" x14ac:dyDescent="0.3">
      <c r="A9" s="415"/>
      <c r="B9" s="785" t="s">
        <v>1331</v>
      </c>
      <c r="C9" s="785"/>
      <c r="D9" s="785"/>
      <c r="E9" s="785"/>
      <c r="F9" s="785"/>
      <c r="G9" s="785"/>
      <c r="H9" s="785"/>
      <c r="I9" s="2"/>
      <c r="J9" s="2"/>
      <c r="K9" s="2"/>
      <c r="M9" s="102"/>
      <c r="AM9" s="25" t="s">
        <v>1744</v>
      </c>
    </row>
    <row r="10" spans="1:91" x14ac:dyDescent="0.3">
      <c r="A10" s="415"/>
      <c r="B10" s="785" t="s">
        <v>1332</v>
      </c>
      <c r="C10" s="785"/>
      <c r="D10" s="785"/>
      <c r="E10" s="785"/>
      <c r="F10" s="785"/>
      <c r="G10" s="785"/>
      <c r="H10" s="785"/>
      <c r="I10" s="2"/>
      <c r="J10" s="2"/>
      <c r="K10" s="2"/>
      <c r="M10" s="102"/>
      <c r="AM10" s="25" t="s">
        <v>1745</v>
      </c>
    </row>
    <row r="11" spans="1:91" x14ac:dyDescent="0.3">
      <c r="A11" s="2"/>
      <c r="B11" s="877" t="s">
        <v>1333</v>
      </c>
      <c r="C11" s="877"/>
      <c r="D11" s="877"/>
      <c r="E11" s="877"/>
      <c r="F11" s="877"/>
      <c r="G11" s="877"/>
      <c r="H11" s="877"/>
      <c r="I11" s="2"/>
      <c r="J11" s="2"/>
      <c r="K11" s="2"/>
      <c r="M11" s="102"/>
      <c r="AM11" s="25" t="s">
        <v>1746</v>
      </c>
    </row>
    <row r="12" spans="1:91" ht="17.25" customHeight="1" x14ac:dyDescent="0.3">
      <c r="A12" s="2"/>
      <c r="B12" s="877" t="s">
        <v>1702</v>
      </c>
      <c r="C12" s="877"/>
      <c r="D12" s="877"/>
      <c r="E12" s="877"/>
      <c r="F12" s="877"/>
      <c r="G12" s="877"/>
      <c r="H12" s="877"/>
      <c r="I12" s="2"/>
      <c r="J12" s="2"/>
      <c r="K12" s="2"/>
      <c r="M12" s="102"/>
    </row>
    <row r="13" spans="1:91" x14ac:dyDescent="0.3">
      <c r="A13" s="53" t="s">
        <v>112</v>
      </c>
      <c r="B13" s="875" t="s">
        <v>1334</v>
      </c>
      <c r="C13" s="875"/>
      <c r="D13" s="875"/>
      <c r="E13" s="875"/>
      <c r="F13" s="875"/>
      <c r="G13" s="875"/>
      <c r="H13" s="875"/>
      <c r="I13" s="2"/>
      <c r="J13" s="2"/>
      <c r="K13" s="2"/>
      <c r="M13" s="102"/>
      <c r="AM13" s="25">
        <f>E30</f>
        <v>0</v>
      </c>
      <c r="AN13" s="727" t="s">
        <v>1749</v>
      </c>
      <c r="AO13" s="25" t="s">
        <v>1750</v>
      </c>
    </row>
    <row r="14" spans="1:91" x14ac:dyDescent="0.3">
      <c r="A14" s="2"/>
      <c r="B14" s="875"/>
      <c r="C14" s="875"/>
      <c r="D14" s="875"/>
      <c r="E14" s="875"/>
      <c r="F14" s="2"/>
      <c r="G14" s="2"/>
      <c r="H14" s="2"/>
      <c r="I14" s="2"/>
      <c r="J14" s="2"/>
      <c r="K14" s="2"/>
      <c r="M14" s="102"/>
      <c r="AM14" s="25" t="str">
        <f>AM13&amp;AN13&amp;AO13</f>
        <v>0/year</v>
      </c>
    </row>
    <row r="15" spans="1:91" ht="17.25" customHeight="1" thickBot="1" x14ac:dyDescent="0.6">
      <c r="A15" s="86"/>
      <c r="B15" s="2" t="s">
        <v>1324</v>
      </c>
      <c r="C15" s="2"/>
      <c r="D15" s="2"/>
      <c r="E15" s="2"/>
      <c r="F15" s="2"/>
      <c r="G15" s="2"/>
      <c r="H15" s="2"/>
      <c r="I15" s="2"/>
      <c r="J15" s="2"/>
      <c r="K15" s="2"/>
      <c r="M15" s="102"/>
    </row>
    <row r="16" spans="1:91" ht="15" thickBot="1" x14ac:dyDescent="0.35">
      <c r="A16" s="26"/>
      <c r="B16" s="879" t="s">
        <v>59</v>
      </c>
      <c r="C16" s="880"/>
      <c r="D16" s="879" t="s">
        <v>53</v>
      </c>
      <c r="E16" s="881"/>
      <c r="F16" s="882" t="s">
        <v>54</v>
      </c>
      <c r="G16" s="883"/>
      <c r="H16" s="884"/>
      <c r="I16" s="14"/>
      <c r="J16" s="14"/>
      <c r="K16" s="2"/>
      <c r="M16" s="102"/>
    </row>
    <row r="17" spans="1:13" ht="32.25" customHeight="1" x14ac:dyDescent="0.3">
      <c r="A17" s="2"/>
      <c r="B17" s="885" t="s">
        <v>58</v>
      </c>
      <c r="C17" s="886"/>
      <c r="D17" s="885" t="s">
        <v>1685</v>
      </c>
      <c r="E17" s="891"/>
      <c r="F17" s="892" t="s">
        <v>1700</v>
      </c>
      <c r="G17" s="893"/>
      <c r="H17" s="894"/>
      <c r="I17" s="14"/>
      <c r="J17" s="14"/>
      <c r="K17" s="2"/>
      <c r="M17" s="102"/>
    </row>
    <row r="18" spans="1:13" ht="33" customHeight="1" thickBot="1" x14ac:dyDescent="0.35">
      <c r="A18" s="2"/>
      <c r="B18" s="887"/>
      <c r="C18" s="888"/>
      <c r="D18" s="889"/>
      <c r="E18" s="895"/>
      <c r="F18" s="892" t="s">
        <v>1701</v>
      </c>
      <c r="G18" s="893"/>
      <c r="H18" s="894"/>
      <c r="I18" s="14"/>
      <c r="J18" s="14"/>
      <c r="K18" s="2"/>
      <c r="M18" s="102"/>
    </row>
    <row r="19" spans="1:13" ht="23.25" customHeight="1" x14ac:dyDescent="0.3">
      <c r="A19" s="2"/>
      <c r="B19" s="887"/>
      <c r="C19" s="888"/>
      <c r="D19" s="885" t="s">
        <v>1686</v>
      </c>
      <c r="E19" s="891"/>
      <c r="F19" s="892" t="s">
        <v>1734</v>
      </c>
      <c r="G19" s="893"/>
      <c r="H19" s="894"/>
      <c r="I19" s="14"/>
      <c r="J19" s="14"/>
      <c r="K19" s="2"/>
      <c r="M19" s="102"/>
    </row>
    <row r="20" spans="1:13" ht="15" thickBot="1" x14ac:dyDescent="0.35">
      <c r="A20" s="2"/>
      <c r="B20" s="889"/>
      <c r="C20" s="890"/>
      <c r="D20" s="889"/>
      <c r="E20" s="895"/>
      <c r="F20" s="892"/>
      <c r="G20" s="893"/>
      <c r="H20" s="894"/>
      <c r="I20" s="14"/>
      <c r="J20" s="14"/>
      <c r="K20" s="2"/>
      <c r="M20" s="102"/>
    </row>
    <row r="21" spans="1:13" ht="15" thickBot="1" x14ac:dyDescent="0.35">
      <c r="A21" s="2"/>
      <c r="B21" s="916" t="s">
        <v>64</v>
      </c>
      <c r="C21" s="917"/>
      <c r="D21" s="918" t="s">
        <v>60</v>
      </c>
      <c r="E21" s="919"/>
      <c r="F21" s="920" t="s">
        <v>61</v>
      </c>
      <c r="G21" s="921"/>
      <c r="H21" s="922"/>
      <c r="I21" s="14"/>
      <c r="J21" s="14"/>
      <c r="K21" s="2"/>
      <c r="M21" s="102"/>
    </row>
    <row r="22" spans="1:13" ht="15" thickBot="1" x14ac:dyDescent="0.35">
      <c r="A22" s="2"/>
      <c r="B22" s="916" t="s">
        <v>62</v>
      </c>
      <c r="C22" s="917"/>
      <c r="D22" s="918" t="s">
        <v>60</v>
      </c>
      <c r="E22" s="919"/>
      <c r="F22" s="920" t="s">
        <v>61</v>
      </c>
      <c r="G22" s="921"/>
      <c r="H22" s="922"/>
      <c r="I22" s="14"/>
      <c r="J22" s="14"/>
      <c r="K22" s="2"/>
      <c r="M22" s="102"/>
    </row>
    <row r="23" spans="1:13" ht="15" thickBot="1" x14ac:dyDescent="0.35">
      <c r="A23" s="2"/>
      <c r="B23" s="916" t="s">
        <v>63</v>
      </c>
      <c r="C23" s="917"/>
      <c r="D23" s="918" t="s">
        <v>60</v>
      </c>
      <c r="E23" s="919"/>
      <c r="F23" s="923" t="s">
        <v>61</v>
      </c>
      <c r="G23" s="924"/>
      <c r="H23" s="925"/>
      <c r="I23" s="14"/>
      <c r="J23" s="14"/>
      <c r="K23" s="2"/>
      <c r="M23" s="102"/>
    </row>
    <row r="24" spans="1:13" ht="15" customHeight="1" x14ac:dyDescent="0.3">
      <c r="A24" s="717" t="s">
        <v>1697</v>
      </c>
      <c r="B24" s="870" t="s">
        <v>241</v>
      </c>
      <c r="C24" s="870"/>
      <c r="D24" s="870"/>
      <c r="E24" s="870"/>
      <c r="F24" s="870"/>
      <c r="G24" s="870"/>
      <c r="H24" s="870"/>
      <c r="I24" s="870"/>
      <c r="J24" s="870"/>
      <c r="K24" s="870"/>
      <c r="M24" s="102"/>
    </row>
    <row r="25" spans="1:13" ht="15" customHeight="1" x14ac:dyDescent="0.3">
      <c r="A25" s="717" t="s">
        <v>1698</v>
      </c>
      <c r="B25" s="870" t="s">
        <v>239</v>
      </c>
      <c r="C25" s="870"/>
      <c r="D25" s="870"/>
      <c r="E25" s="870"/>
      <c r="F25" s="870"/>
      <c r="G25" s="870"/>
      <c r="H25" s="870"/>
      <c r="I25" s="870"/>
      <c r="J25" s="870"/>
      <c r="K25" s="870"/>
      <c r="M25" s="102"/>
    </row>
    <row r="26" spans="1:13" ht="15" customHeight="1" x14ac:dyDescent="0.3">
      <c r="A26" s="717" t="s">
        <v>1699</v>
      </c>
      <c r="B26" s="736" t="s">
        <v>1647</v>
      </c>
      <c r="C26" s="736"/>
      <c r="D26" s="736"/>
      <c r="E26" s="736"/>
      <c r="F26" s="736"/>
      <c r="G26" s="736"/>
      <c r="H26" s="736"/>
      <c r="I26" s="736"/>
      <c r="J26" s="736"/>
      <c r="K26" s="736"/>
      <c r="M26" s="102"/>
    </row>
    <row r="27" spans="1:13" ht="15" customHeight="1" x14ac:dyDescent="0.3">
      <c r="A27" s="36"/>
      <c r="B27" s="394"/>
      <c r="C27" s="394"/>
      <c r="D27" s="394"/>
      <c r="E27" s="394"/>
      <c r="F27" s="394"/>
      <c r="G27" s="394"/>
      <c r="H27" s="394"/>
      <c r="I27" s="394"/>
      <c r="J27" s="394"/>
      <c r="K27" s="394"/>
      <c r="M27" s="102"/>
    </row>
    <row r="28" spans="1:13" x14ac:dyDescent="0.3">
      <c r="A28" s="2"/>
      <c r="B28" s="2" t="s">
        <v>1326</v>
      </c>
      <c r="C28" s="2"/>
      <c r="D28" s="2"/>
      <c r="E28" s="2"/>
      <c r="F28" s="2"/>
      <c r="G28" s="2"/>
      <c r="H28" s="2"/>
      <c r="I28" s="2"/>
      <c r="J28" s="2"/>
      <c r="K28" s="2"/>
      <c r="M28" s="102"/>
    </row>
    <row r="29" spans="1:13" ht="28.8" x14ac:dyDescent="0.3">
      <c r="A29" s="88"/>
      <c r="B29" s="89" t="s">
        <v>52</v>
      </c>
      <c r="C29" s="90" t="s">
        <v>1733</v>
      </c>
      <c r="D29" s="2"/>
      <c r="E29" s="90" t="s">
        <v>1735</v>
      </c>
      <c r="F29" s="2"/>
      <c r="G29" s="2"/>
      <c r="H29" s="2"/>
      <c r="I29" s="2"/>
      <c r="J29" s="2"/>
      <c r="K29" s="2"/>
      <c r="M29" s="102"/>
    </row>
    <row r="30" spans="1:13" x14ac:dyDescent="0.3">
      <c r="A30" s="2"/>
      <c r="B30" s="91" t="s">
        <v>34</v>
      </c>
      <c r="C30" s="72"/>
      <c r="D30" s="2"/>
      <c r="E30" s="849"/>
      <c r="F30" s="2"/>
      <c r="G30" s="2"/>
      <c r="H30" s="2"/>
      <c r="I30" s="2"/>
      <c r="J30" s="2"/>
      <c r="K30" s="2"/>
      <c r="M30" s="102"/>
    </row>
    <row r="31" spans="1:13" x14ac:dyDescent="0.3">
      <c r="A31" s="2"/>
      <c r="B31" s="91" t="s">
        <v>35</v>
      </c>
      <c r="C31" s="72"/>
      <c r="D31" s="2"/>
      <c r="E31" s="850"/>
      <c r="F31" s="2"/>
      <c r="G31" s="2"/>
      <c r="H31" s="2"/>
      <c r="I31" s="2"/>
      <c r="J31" s="2"/>
      <c r="K31" s="2"/>
      <c r="M31" s="102"/>
    </row>
    <row r="32" spans="1:13" x14ac:dyDescent="0.3">
      <c r="A32" s="2"/>
      <c r="B32" s="91" t="s">
        <v>13</v>
      </c>
      <c r="C32" s="72"/>
      <c r="D32" s="2"/>
      <c r="E32" s="2"/>
      <c r="F32" s="2"/>
      <c r="G32" s="2"/>
      <c r="H32" s="2"/>
      <c r="I32" s="2"/>
      <c r="J32" s="2"/>
      <c r="K32" s="2"/>
      <c r="M32" s="102"/>
    </row>
    <row r="33" spans="1:92" x14ac:dyDescent="0.3">
      <c r="A33" s="2"/>
      <c r="B33" s="91" t="s">
        <v>33</v>
      </c>
      <c r="C33" s="72"/>
      <c r="D33" s="2"/>
      <c r="E33" s="2"/>
      <c r="F33" s="2"/>
      <c r="G33" s="2"/>
      <c r="H33" s="2"/>
      <c r="I33" s="2"/>
      <c r="J33" s="2"/>
      <c r="K33" s="2"/>
      <c r="M33" s="102"/>
    </row>
    <row r="34" spans="1:92" x14ac:dyDescent="0.3">
      <c r="A34" s="2"/>
      <c r="B34" s="91" t="s">
        <v>32</v>
      </c>
      <c r="C34" s="72"/>
      <c r="D34" s="2"/>
      <c r="E34" s="2"/>
      <c r="F34" s="2"/>
      <c r="G34" s="2"/>
      <c r="H34" s="2"/>
      <c r="I34" s="2"/>
      <c r="J34" s="2"/>
      <c r="K34" s="2"/>
      <c r="M34" s="102"/>
    </row>
    <row r="35" spans="1:92" x14ac:dyDescent="0.3">
      <c r="A35" s="2"/>
      <c r="B35" s="91" t="s">
        <v>31</v>
      </c>
      <c r="C35" s="72"/>
      <c r="D35" s="2"/>
      <c r="E35" s="2"/>
      <c r="F35" s="2"/>
      <c r="G35" s="2"/>
      <c r="H35" s="2"/>
      <c r="I35" s="2"/>
      <c r="J35" s="2"/>
      <c r="K35" s="2"/>
      <c r="M35" s="102"/>
    </row>
    <row r="36" spans="1:92" x14ac:dyDescent="0.3">
      <c r="A36" s="2"/>
      <c r="B36" s="91" t="s">
        <v>30</v>
      </c>
      <c r="C36" s="72"/>
      <c r="D36" s="2"/>
      <c r="E36" s="2"/>
      <c r="F36" s="2"/>
      <c r="G36" s="2"/>
      <c r="H36" s="2"/>
      <c r="I36" s="2"/>
      <c r="J36" s="2"/>
      <c r="K36" s="2"/>
      <c r="M36" s="102"/>
    </row>
    <row r="37" spans="1:92" x14ac:dyDescent="0.3">
      <c r="A37" s="2"/>
      <c r="B37" s="40"/>
      <c r="C37" s="416"/>
      <c r="D37" s="2"/>
      <c r="E37" s="2"/>
      <c r="F37" s="2"/>
      <c r="G37" s="2"/>
      <c r="H37" s="2"/>
      <c r="I37" s="2"/>
      <c r="J37" s="2"/>
      <c r="K37" s="2"/>
      <c r="M37" s="102"/>
    </row>
    <row r="38" spans="1:92" x14ac:dyDescent="0.3">
      <c r="A38" s="2"/>
      <c r="B38" s="2" t="s">
        <v>1325</v>
      </c>
      <c r="C38" s="2"/>
      <c r="D38" s="2"/>
      <c r="E38" s="2"/>
      <c r="F38" s="2"/>
      <c r="G38" s="2"/>
      <c r="H38" s="2"/>
      <c r="I38" s="2"/>
      <c r="J38" s="2"/>
      <c r="K38" s="2"/>
      <c r="M38" s="102"/>
    </row>
    <row r="39" spans="1:92" ht="28.8" x14ac:dyDescent="0.3">
      <c r="A39" s="26"/>
      <c r="B39" s="911" t="s">
        <v>65</v>
      </c>
      <c r="C39" s="900" t="s">
        <v>1329</v>
      </c>
      <c r="D39" s="900" t="s">
        <v>26</v>
      </c>
      <c r="E39" s="899" t="s">
        <v>23</v>
      </c>
      <c r="F39" s="915" t="s">
        <v>1685</v>
      </c>
      <c r="G39" s="837"/>
      <c r="H39" s="493" t="s">
        <v>1686</v>
      </c>
      <c r="I39" s="718" t="str">
        <f>D21</f>
        <v>Other (please fill in here)</v>
      </c>
      <c r="J39" s="718" t="str">
        <f>D22</f>
        <v>Other (please fill in here)</v>
      </c>
      <c r="K39" s="718" t="str">
        <f>D23</f>
        <v>Other (please fill in here)</v>
      </c>
      <c r="L39" s="898" t="s">
        <v>51</v>
      </c>
      <c r="M39" s="45"/>
      <c r="N39" s="87"/>
      <c r="CN39" s="25"/>
    </row>
    <row r="40" spans="1:92" x14ac:dyDescent="0.3">
      <c r="A40" s="2"/>
      <c r="B40" s="912"/>
      <c r="C40" s="913"/>
      <c r="D40" s="901"/>
      <c r="E40" s="914"/>
      <c r="F40" s="92" t="s">
        <v>240</v>
      </c>
      <c r="G40" s="93" t="s">
        <v>111</v>
      </c>
      <c r="H40" s="723" t="str">
        <f>AM14</f>
        <v>0/year</v>
      </c>
      <c r="I40" s="94" t="str">
        <f>F21</f>
        <v>(Please fill in here)</v>
      </c>
      <c r="J40" s="94" t="str">
        <f>F22</f>
        <v>(Please fill in here)</v>
      </c>
      <c r="K40" s="94" t="str">
        <f>F23</f>
        <v>(Please fill in here)</v>
      </c>
      <c r="L40" s="899"/>
      <c r="M40" s="45"/>
      <c r="N40" s="87"/>
      <c r="CN40" s="25"/>
    </row>
    <row r="41" spans="1:92" x14ac:dyDescent="0.3">
      <c r="A41" s="2"/>
      <c r="B41" s="902" t="s">
        <v>66</v>
      </c>
      <c r="C41" s="909"/>
      <c r="D41" s="682"/>
      <c r="E41" s="682"/>
      <c r="F41" s="683"/>
      <c r="G41" s="683"/>
      <c r="H41" s="684"/>
      <c r="I41" s="684"/>
      <c r="J41" s="684"/>
      <c r="K41" s="684"/>
      <c r="L41" s="95"/>
      <c r="M41" s="45"/>
      <c r="N41" s="87"/>
      <c r="CN41" s="25"/>
    </row>
    <row r="42" spans="1:92" x14ac:dyDescent="0.3">
      <c r="A42" s="2"/>
      <c r="B42" s="903"/>
      <c r="C42" s="910"/>
      <c r="D42" s="685"/>
      <c r="E42" s="685"/>
      <c r="F42" s="686"/>
      <c r="G42" s="686"/>
      <c r="H42" s="687"/>
      <c r="I42" s="687"/>
      <c r="J42" s="687"/>
      <c r="K42" s="687"/>
      <c r="L42" s="96"/>
      <c r="M42" s="45"/>
      <c r="N42" s="87"/>
      <c r="CN42" s="25"/>
    </row>
    <row r="43" spans="1:92" x14ac:dyDescent="0.3">
      <c r="A43" s="2"/>
      <c r="B43" s="902" t="s">
        <v>67</v>
      </c>
      <c r="C43" s="904"/>
      <c r="D43" s="682"/>
      <c r="E43" s="682"/>
      <c r="F43" s="683"/>
      <c r="G43" s="683"/>
      <c r="H43" s="684"/>
      <c r="I43" s="684"/>
      <c r="J43" s="684"/>
      <c r="K43" s="684"/>
      <c r="L43" s="95"/>
      <c r="M43" s="45"/>
      <c r="N43" s="87"/>
      <c r="CN43" s="25"/>
    </row>
    <row r="44" spans="1:92" x14ac:dyDescent="0.3">
      <c r="A44" s="2"/>
      <c r="B44" s="903"/>
      <c r="C44" s="905"/>
      <c r="D44" s="685"/>
      <c r="E44" s="685"/>
      <c r="F44" s="686"/>
      <c r="G44" s="686"/>
      <c r="H44" s="687"/>
      <c r="I44" s="687"/>
      <c r="J44" s="687"/>
      <c r="K44" s="687"/>
      <c r="L44" s="96"/>
      <c r="M44" s="45"/>
      <c r="N44" s="87"/>
      <c r="CN44" s="25"/>
    </row>
    <row r="45" spans="1:92" x14ac:dyDescent="0.3">
      <c r="A45" s="2"/>
      <c r="B45" s="902" t="s">
        <v>68</v>
      </c>
      <c r="C45" s="904"/>
      <c r="D45" s="682"/>
      <c r="E45" s="682"/>
      <c r="F45" s="683"/>
      <c r="G45" s="683"/>
      <c r="H45" s="684"/>
      <c r="I45" s="684"/>
      <c r="J45" s="684"/>
      <c r="K45" s="684"/>
      <c r="L45" s="95"/>
      <c r="M45" s="45"/>
      <c r="N45" s="87"/>
      <c r="CN45" s="25"/>
    </row>
    <row r="46" spans="1:92" x14ac:dyDescent="0.3">
      <c r="A46" s="2"/>
      <c r="B46" s="903"/>
      <c r="C46" s="905"/>
      <c r="D46" s="685"/>
      <c r="E46" s="685"/>
      <c r="F46" s="686"/>
      <c r="G46" s="686"/>
      <c r="H46" s="687"/>
      <c r="I46" s="687"/>
      <c r="J46" s="687"/>
      <c r="K46" s="687"/>
      <c r="L46" s="96"/>
      <c r="M46" s="45"/>
      <c r="N46" s="87"/>
      <c r="CN46" s="25"/>
    </row>
    <row r="47" spans="1:92" x14ac:dyDescent="0.3">
      <c r="A47" s="2"/>
      <c r="B47" s="902" t="s">
        <v>69</v>
      </c>
      <c r="C47" s="904"/>
      <c r="D47" s="682"/>
      <c r="E47" s="682"/>
      <c r="F47" s="683"/>
      <c r="G47" s="683"/>
      <c r="H47" s="684"/>
      <c r="I47" s="684"/>
      <c r="J47" s="684"/>
      <c r="K47" s="684"/>
      <c r="L47" s="95"/>
      <c r="M47" s="45"/>
      <c r="N47" s="87"/>
      <c r="CN47" s="25"/>
    </row>
    <row r="48" spans="1:92" x14ac:dyDescent="0.3">
      <c r="A48" s="2"/>
      <c r="B48" s="903"/>
      <c r="C48" s="905"/>
      <c r="D48" s="688"/>
      <c r="E48" s="688"/>
      <c r="F48" s="689"/>
      <c r="G48" s="689"/>
      <c r="H48" s="687"/>
      <c r="I48" s="687"/>
      <c r="J48" s="687"/>
      <c r="K48" s="687"/>
      <c r="L48" s="96"/>
      <c r="M48" s="45"/>
      <c r="N48" s="87"/>
      <c r="CN48" s="25"/>
    </row>
    <row r="49" spans="1:92" x14ac:dyDescent="0.3">
      <c r="A49" s="2"/>
      <c r="B49" s="902" t="s">
        <v>70</v>
      </c>
      <c r="C49" s="904"/>
      <c r="D49" s="690"/>
      <c r="E49" s="690"/>
      <c r="F49" s="691"/>
      <c r="G49" s="691"/>
      <c r="H49" s="684"/>
      <c r="I49" s="684"/>
      <c r="J49" s="684"/>
      <c r="K49" s="684"/>
      <c r="L49" s="95"/>
      <c r="M49" s="45"/>
      <c r="N49" s="87"/>
      <c r="CN49" s="25"/>
    </row>
    <row r="50" spans="1:92" x14ac:dyDescent="0.3">
      <c r="A50" s="2"/>
      <c r="B50" s="903"/>
      <c r="C50" s="905"/>
      <c r="D50" s="688"/>
      <c r="E50" s="688"/>
      <c r="F50" s="689"/>
      <c r="G50" s="689"/>
      <c r="H50" s="687"/>
      <c r="I50" s="687"/>
      <c r="J50" s="687"/>
      <c r="K50" s="687"/>
      <c r="L50" s="96"/>
      <c r="M50" s="45"/>
      <c r="N50" s="87"/>
      <c r="CN50" s="25"/>
    </row>
    <row r="51" spans="1:92" x14ac:dyDescent="0.3">
      <c r="A51" s="2"/>
      <c r="B51" s="902" t="s">
        <v>71</v>
      </c>
      <c r="C51" s="904"/>
      <c r="D51" s="690"/>
      <c r="E51" s="690"/>
      <c r="F51" s="691"/>
      <c r="G51" s="691"/>
      <c r="H51" s="684"/>
      <c r="I51" s="684"/>
      <c r="J51" s="684"/>
      <c r="K51" s="684"/>
      <c r="L51" s="95"/>
      <c r="M51" s="45"/>
      <c r="N51" s="87"/>
      <c r="CN51" s="25"/>
    </row>
    <row r="52" spans="1:92" x14ac:dyDescent="0.3">
      <c r="A52" s="2"/>
      <c r="B52" s="903"/>
      <c r="C52" s="905"/>
      <c r="D52" s="688"/>
      <c r="E52" s="688"/>
      <c r="F52" s="689"/>
      <c r="G52" s="689"/>
      <c r="H52" s="687"/>
      <c r="I52" s="687"/>
      <c r="J52" s="687"/>
      <c r="K52" s="687"/>
      <c r="L52" s="96"/>
      <c r="M52" s="45"/>
      <c r="N52" s="87"/>
      <c r="CN52" s="25"/>
    </row>
    <row r="53" spans="1:92" x14ac:dyDescent="0.3">
      <c r="A53" s="2"/>
      <c r="B53" s="907" t="s">
        <v>72</v>
      </c>
      <c r="C53" s="908"/>
      <c r="D53" s="692"/>
      <c r="E53" s="692"/>
      <c r="F53" s="693"/>
      <c r="G53" s="693"/>
      <c r="H53" s="694"/>
      <c r="I53" s="694"/>
      <c r="J53" s="694"/>
      <c r="K53" s="694"/>
      <c r="L53" s="99"/>
      <c r="M53" s="45"/>
      <c r="N53" s="87"/>
      <c r="CN53" s="25"/>
    </row>
    <row r="54" spans="1:92" x14ac:dyDescent="0.3">
      <c r="A54" s="2"/>
      <c r="B54" s="907"/>
      <c r="C54" s="908"/>
      <c r="D54" s="695"/>
      <c r="E54" s="695"/>
      <c r="F54" s="696"/>
      <c r="G54" s="696"/>
      <c r="H54" s="697"/>
      <c r="I54" s="697"/>
      <c r="J54" s="697"/>
      <c r="K54" s="697"/>
      <c r="L54" s="100"/>
      <c r="M54" s="45"/>
      <c r="N54" s="87"/>
      <c r="CN54" s="25"/>
    </row>
    <row r="55" spans="1:92" x14ac:dyDescent="0.3">
      <c r="A55" s="2"/>
      <c r="B55" s="902" t="s">
        <v>73</v>
      </c>
      <c r="C55" s="904"/>
      <c r="D55" s="690"/>
      <c r="E55" s="690"/>
      <c r="F55" s="691"/>
      <c r="G55" s="691"/>
      <c r="H55" s="684"/>
      <c r="I55" s="684"/>
      <c r="J55" s="684"/>
      <c r="K55" s="684"/>
      <c r="L55" s="95"/>
      <c r="M55" s="45"/>
      <c r="N55" s="87"/>
      <c r="CN55" s="25"/>
    </row>
    <row r="56" spans="1:92" x14ac:dyDescent="0.3">
      <c r="A56" s="2"/>
      <c r="B56" s="903"/>
      <c r="C56" s="905"/>
      <c r="D56" s="688"/>
      <c r="E56" s="688"/>
      <c r="F56" s="689"/>
      <c r="G56" s="689"/>
      <c r="H56" s="687"/>
      <c r="I56" s="687"/>
      <c r="J56" s="687"/>
      <c r="K56" s="687"/>
      <c r="L56" s="96"/>
      <c r="M56" s="45"/>
      <c r="N56" s="87"/>
      <c r="CN56" s="25"/>
    </row>
    <row r="57" spans="1:92" x14ac:dyDescent="0.3">
      <c r="A57" s="2"/>
      <c r="B57" s="907" t="s">
        <v>74</v>
      </c>
      <c r="C57" s="908"/>
      <c r="D57" s="692"/>
      <c r="E57" s="692"/>
      <c r="F57" s="693"/>
      <c r="G57" s="693"/>
      <c r="H57" s="694"/>
      <c r="I57" s="694"/>
      <c r="J57" s="694"/>
      <c r="K57" s="694"/>
      <c r="L57" s="99"/>
      <c r="M57" s="45"/>
      <c r="N57" s="87"/>
      <c r="CN57" s="25"/>
    </row>
    <row r="58" spans="1:92" x14ac:dyDescent="0.3">
      <c r="A58" s="2"/>
      <c r="B58" s="907"/>
      <c r="C58" s="908"/>
      <c r="D58" s="695"/>
      <c r="E58" s="695"/>
      <c r="F58" s="696"/>
      <c r="G58" s="696"/>
      <c r="H58" s="697"/>
      <c r="I58" s="697"/>
      <c r="J58" s="697"/>
      <c r="K58" s="697"/>
      <c r="L58" s="100"/>
      <c r="M58" s="45"/>
      <c r="N58" s="87"/>
      <c r="CN58" s="25"/>
    </row>
    <row r="59" spans="1:92" x14ac:dyDescent="0.3">
      <c r="A59" s="2"/>
      <c r="B59" s="902" t="s">
        <v>75</v>
      </c>
      <c r="C59" s="904"/>
      <c r="D59" s="690"/>
      <c r="E59" s="690"/>
      <c r="F59" s="691"/>
      <c r="G59" s="691"/>
      <c r="H59" s="684"/>
      <c r="I59" s="684"/>
      <c r="J59" s="684"/>
      <c r="K59" s="684"/>
      <c r="L59" s="95"/>
      <c r="M59" s="45"/>
      <c r="N59" s="87"/>
      <c r="CN59" s="25"/>
    </row>
    <row r="60" spans="1:92" x14ac:dyDescent="0.3">
      <c r="A60" s="2"/>
      <c r="B60" s="903"/>
      <c r="C60" s="905"/>
      <c r="D60" s="688"/>
      <c r="E60" s="688"/>
      <c r="F60" s="689"/>
      <c r="G60" s="689"/>
      <c r="H60" s="687"/>
      <c r="I60" s="687"/>
      <c r="J60" s="687"/>
      <c r="K60" s="687"/>
      <c r="L60" s="96"/>
      <c r="M60" s="45"/>
      <c r="N60" s="87"/>
      <c r="CN60" s="25"/>
    </row>
    <row r="61" spans="1:92" x14ac:dyDescent="0.3">
      <c r="A61" s="2"/>
      <c r="B61" s="907" t="s">
        <v>76</v>
      </c>
      <c r="C61" s="908"/>
      <c r="D61" s="692"/>
      <c r="E61" s="692"/>
      <c r="F61" s="693"/>
      <c r="G61" s="693"/>
      <c r="H61" s="694"/>
      <c r="I61" s="694"/>
      <c r="J61" s="694"/>
      <c r="K61" s="694"/>
      <c r="L61" s="99"/>
      <c r="M61" s="45"/>
      <c r="N61" s="87"/>
      <c r="CN61" s="25"/>
    </row>
    <row r="62" spans="1:92" x14ac:dyDescent="0.3">
      <c r="A62" s="2"/>
      <c r="B62" s="907"/>
      <c r="C62" s="908"/>
      <c r="D62" s="695"/>
      <c r="E62" s="695"/>
      <c r="F62" s="696"/>
      <c r="G62" s="696"/>
      <c r="H62" s="697"/>
      <c r="I62" s="697"/>
      <c r="J62" s="697"/>
      <c r="K62" s="697"/>
      <c r="L62" s="100"/>
      <c r="M62" s="45"/>
      <c r="N62" s="87"/>
      <c r="CN62" s="25"/>
    </row>
    <row r="63" spans="1:92" x14ac:dyDescent="0.3">
      <c r="A63" s="2"/>
      <c r="B63" s="902" t="s">
        <v>77</v>
      </c>
      <c r="C63" s="904"/>
      <c r="D63" s="690"/>
      <c r="E63" s="690"/>
      <c r="F63" s="691"/>
      <c r="G63" s="691"/>
      <c r="H63" s="684"/>
      <c r="I63" s="684"/>
      <c r="J63" s="684"/>
      <c r="K63" s="684"/>
      <c r="L63" s="95"/>
      <c r="M63" s="45"/>
      <c r="N63" s="87"/>
      <c r="CN63" s="25"/>
    </row>
    <row r="64" spans="1:92" x14ac:dyDescent="0.3">
      <c r="A64" s="2"/>
      <c r="B64" s="903"/>
      <c r="C64" s="905"/>
      <c r="D64" s="688"/>
      <c r="E64" s="688"/>
      <c r="F64" s="689"/>
      <c r="G64" s="689"/>
      <c r="H64" s="687"/>
      <c r="I64" s="687"/>
      <c r="J64" s="687"/>
      <c r="K64" s="687"/>
      <c r="L64" s="96"/>
      <c r="M64" s="45"/>
      <c r="N64" s="87"/>
      <c r="CN64" s="25"/>
    </row>
    <row r="65" spans="1:92" x14ac:dyDescent="0.3">
      <c r="A65" s="2"/>
      <c r="B65" s="907" t="s">
        <v>78</v>
      </c>
      <c r="C65" s="908"/>
      <c r="D65" s="692"/>
      <c r="E65" s="692"/>
      <c r="F65" s="693"/>
      <c r="G65" s="693"/>
      <c r="H65" s="694"/>
      <c r="I65" s="694"/>
      <c r="J65" s="694"/>
      <c r="K65" s="694"/>
      <c r="L65" s="99"/>
      <c r="M65" s="45"/>
      <c r="N65" s="87"/>
      <c r="CN65" s="25"/>
    </row>
    <row r="66" spans="1:92" x14ac:dyDescent="0.3">
      <c r="A66" s="2"/>
      <c r="B66" s="907"/>
      <c r="C66" s="908"/>
      <c r="D66" s="695"/>
      <c r="E66" s="695"/>
      <c r="F66" s="696"/>
      <c r="G66" s="696"/>
      <c r="H66" s="697"/>
      <c r="I66" s="697"/>
      <c r="J66" s="697"/>
      <c r="K66" s="697"/>
      <c r="L66" s="100"/>
      <c r="M66" s="45"/>
      <c r="N66" s="87"/>
      <c r="CN66" s="25"/>
    </row>
    <row r="67" spans="1:92" x14ac:dyDescent="0.3">
      <c r="A67" s="2"/>
      <c r="B67" s="902" t="s">
        <v>79</v>
      </c>
      <c r="C67" s="904"/>
      <c r="D67" s="690"/>
      <c r="E67" s="690"/>
      <c r="F67" s="691"/>
      <c r="G67" s="691"/>
      <c r="H67" s="684"/>
      <c r="I67" s="684"/>
      <c r="J67" s="684"/>
      <c r="K67" s="684"/>
      <c r="L67" s="95"/>
      <c r="M67" s="45"/>
      <c r="N67" s="87"/>
      <c r="CN67" s="25"/>
    </row>
    <row r="68" spans="1:92" x14ac:dyDescent="0.3">
      <c r="A68" s="2"/>
      <c r="B68" s="903"/>
      <c r="C68" s="905"/>
      <c r="D68" s="688"/>
      <c r="E68" s="688"/>
      <c r="F68" s="689"/>
      <c r="G68" s="689"/>
      <c r="H68" s="687"/>
      <c r="I68" s="687"/>
      <c r="J68" s="687"/>
      <c r="K68" s="687"/>
      <c r="L68" s="96"/>
      <c r="M68" s="45"/>
      <c r="N68" s="87"/>
      <c r="CN68" s="25"/>
    </row>
    <row r="69" spans="1:92" x14ac:dyDescent="0.3">
      <c r="A69" s="2"/>
      <c r="B69" s="902" t="s">
        <v>80</v>
      </c>
      <c r="C69" s="904"/>
      <c r="D69" s="411"/>
      <c r="E69" s="411"/>
      <c r="F69" s="98"/>
      <c r="G69" s="98"/>
      <c r="H69" s="95"/>
      <c r="I69" s="95"/>
      <c r="J69" s="95"/>
      <c r="K69" s="95"/>
      <c r="L69" s="95"/>
      <c r="M69" s="45"/>
      <c r="N69" s="87"/>
      <c r="CN69" s="25"/>
    </row>
    <row r="70" spans="1:92" x14ac:dyDescent="0.3">
      <c r="A70" s="2"/>
      <c r="B70" s="903"/>
      <c r="C70" s="905"/>
      <c r="D70" s="410"/>
      <c r="E70" s="410"/>
      <c r="F70" s="97"/>
      <c r="G70" s="97"/>
      <c r="H70" s="96"/>
      <c r="I70" s="96"/>
      <c r="J70" s="96"/>
      <c r="K70" s="96"/>
      <c r="L70" s="96"/>
      <c r="M70" s="45"/>
      <c r="N70" s="87"/>
      <c r="CN70" s="25"/>
    </row>
    <row r="71" spans="1:92" s="714" customFormat="1" x14ac:dyDescent="0.3">
      <c r="A71" s="2"/>
      <c r="B71" s="700"/>
      <c r="C71" s="700"/>
      <c r="D71" s="700"/>
      <c r="E71" s="698"/>
      <c r="F71" s="715"/>
      <c r="G71" s="715"/>
      <c r="H71" s="14"/>
      <c r="I71" s="14"/>
      <c r="J71" s="14"/>
      <c r="K71" s="14"/>
      <c r="L71" s="14"/>
      <c r="M71" s="45"/>
      <c r="N71" s="87"/>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row>
    <row r="72" spans="1:92" s="714" customFormat="1" x14ac:dyDescent="0.3">
      <c r="A72" s="26" t="s">
        <v>1692</v>
      </c>
      <c r="B72" s="700"/>
      <c r="C72" s="700"/>
      <c r="D72" s="700"/>
      <c r="E72" s="698"/>
      <c r="F72" s="715"/>
      <c r="G72" s="715"/>
      <c r="H72" s="14"/>
      <c r="I72" s="14"/>
      <c r="J72" s="14"/>
      <c r="K72" s="14"/>
      <c r="L72" s="14"/>
      <c r="M72" s="45"/>
      <c r="N72" s="87"/>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row>
    <row r="73" spans="1:92" s="714" customFormat="1" ht="32.25" customHeight="1" x14ac:dyDescent="0.3">
      <c r="A73" s="36" t="s">
        <v>48</v>
      </c>
      <c r="B73" s="906" t="s">
        <v>1752</v>
      </c>
      <c r="C73" s="906"/>
      <c r="D73" s="906"/>
      <c r="E73" s="906"/>
      <c r="F73" s="906"/>
      <c r="G73" s="906"/>
      <c r="H73" s="906"/>
      <c r="I73" s="2"/>
      <c r="J73" s="2"/>
      <c r="K73" s="2"/>
      <c r="L73" s="45"/>
      <c r="M73" s="102"/>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row>
    <row r="74" spans="1:92" s="714" customFormat="1" ht="15" customHeight="1" x14ac:dyDescent="0.3">
      <c r="A74" s="53" t="s">
        <v>49</v>
      </c>
      <c r="B74" s="840" t="s">
        <v>1703</v>
      </c>
      <c r="C74" s="840"/>
      <c r="D74" s="840"/>
      <c r="E74" s="840"/>
      <c r="F74" s="840"/>
      <c r="G74" s="840"/>
      <c r="H74" s="840"/>
      <c r="I74" s="2"/>
      <c r="J74" s="2"/>
      <c r="K74" s="2"/>
      <c r="L74" s="45"/>
      <c r="M74" s="102"/>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row>
    <row r="75" spans="1:92" s="714" customFormat="1" ht="16.5" customHeight="1" x14ac:dyDescent="0.3">
      <c r="A75" s="53" t="s">
        <v>50</v>
      </c>
      <c r="B75" s="840" t="s">
        <v>1705</v>
      </c>
      <c r="C75" s="840"/>
      <c r="D75" s="840"/>
      <c r="E75" s="840"/>
      <c r="F75" s="840"/>
      <c r="G75" s="840"/>
      <c r="H75" s="840"/>
      <c r="I75" s="2"/>
      <c r="J75" s="2"/>
      <c r="K75" s="2"/>
      <c r="L75" s="45"/>
      <c r="M75" s="102"/>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row>
    <row r="76" spans="1:92" s="714" customFormat="1" ht="48" customHeight="1" x14ac:dyDescent="0.3">
      <c r="A76" s="36" t="s">
        <v>112</v>
      </c>
      <c r="B76" s="840" t="s">
        <v>1695</v>
      </c>
      <c r="C76" s="840"/>
      <c r="D76" s="840"/>
      <c r="E76" s="840"/>
      <c r="F76" s="840"/>
      <c r="G76" s="840"/>
      <c r="H76" s="840"/>
      <c r="I76" s="2"/>
      <c r="J76" s="2"/>
      <c r="K76" s="2"/>
      <c r="L76" s="45"/>
      <c r="M76" s="102"/>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row>
    <row r="77" spans="1:92" s="714" customFormat="1" x14ac:dyDescent="0.3">
      <c r="A77" s="53"/>
      <c r="B77" s="703"/>
      <c r="C77" s="703"/>
      <c r="D77" s="703"/>
      <c r="E77" s="14"/>
      <c r="F77" s="2"/>
      <c r="G77" s="2"/>
      <c r="H77" s="2"/>
      <c r="I77" s="2"/>
      <c r="J77" s="2"/>
      <c r="K77" s="2"/>
      <c r="L77" s="45"/>
      <c r="M77" s="102"/>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row>
    <row r="78" spans="1:92" ht="14.4" customHeight="1" x14ac:dyDescent="0.3">
      <c r="A78" s="26"/>
      <c r="B78" s="14" t="s">
        <v>1693</v>
      </c>
      <c r="C78" s="14"/>
      <c r="D78" s="14"/>
      <c r="E78" s="2"/>
      <c r="F78" s="151"/>
      <c r="G78" s="151"/>
      <c r="H78" s="151"/>
      <c r="I78" s="151"/>
      <c r="J78" s="151"/>
      <c r="K78" s="151"/>
      <c r="M78" s="102"/>
    </row>
    <row r="79" spans="1:92" s="714" customFormat="1" ht="16.5" customHeight="1" x14ac:dyDescent="0.3">
      <c r="A79" s="26"/>
      <c r="B79" s="928" t="s">
        <v>1694</v>
      </c>
      <c r="C79" s="929"/>
      <c r="D79" s="725" t="s">
        <v>1646</v>
      </c>
      <c r="E79" s="726" t="s">
        <v>1736</v>
      </c>
      <c r="G79" s="151"/>
      <c r="H79" s="151"/>
      <c r="I79" s="151"/>
      <c r="J79" s="151"/>
      <c r="K79" s="151"/>
      <c r="L79" s="45"/>
      <c r="M79" s="102"/>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row>
    <row r="80" spans="1:92" x14ac:dyDescent="0.3">
      <c r="A80" s="2">
        <v>1</v>
      </c>
      <c r="B80" s="926"/>
      <c r="C80" s="927"/>
      <c r="D80" s="729" t="e">
        <f>VLOOKUP(B$80,C$41:H$70,6,FALSE)</f>
        <v>#N/A</v>
      </c>
      <c r="E80" s="728" t="str">
        <f>AM14</f>
        <v>0/year</v>
      </c>
      <c r="F80" s="215"/>
      <c r="G80" s="2"/>
      <c r="H80" s="2"/>
      <c r="I80" s="2"/>
      <c r="J80" s="2"/>
      <c r="K80" s="2"/>
      <c r="M80" s="102"/>
    </row>
    <row r="81" spans="1:13" x14ac:dyDescent="0.3">
      <c r="A81" s="2">
        <v>2</v>
      </c>
      <c r="B81" s="926"/>
      <c r="C81" s="927"/>
      <c r="D81" s="729" t="e">
        <f>VLOOKUP(B$81,C$41:H$70,6,FALSE)</f>
        <v>#N/A</v>
      </c>
      <c r="E81" s="728" t="str">
        <f>AM14</f>
        <v>0/year</v>
      </c>
      <c r="F81" s="215"/>
      <c r="G81" s="2"/>
      <c r="H81" s="2"/>
      <c r="I81" s="2"/>
      <c r="J81" s="2"/>
      <c r="K81" s="2"/>
      <c r="M81" s="102"/>
    </row>
    <row r="82" spans="1:13" x14ac:dyDescent="0.3">
      <c r="A82" s="2">
        <v>3</v>
      </c>
      <c r="B82" s="926"/>
      <c r="C82" s="927"/>
      <c r="D82" s="729" t="e">
        <f>VLOOKUP(B$82,C$41:H$70,6,FALSE)</f>
        <v>#N/A</v>
      </c>
      <c r="E82" s="728" t="str">
        <f>AM14</f>
        <v>0/year</v>
      </c>
      <c r="F82" s="215"/>
      <c r="G82" s="2"/>
      <c r="H82" s="2"/>
      <c r="I82" s="2"/>
      <c r="J82" s="2"/>
      <c r="K82" s="2"/>
      <c r="M82" s="102"/>
    </row>
    <row r="83" spans="1:13" ht="93" customHeight="1" x14ac:dyDescent="0.3">
      <c r="A83" s="2"/>
      <c r="B83" s="844" t="s">
        <v>1706</v>
      </c>
      <c r="C83" s="844"/>
      <c r="D83" s="844"/>
      <c r="E83" s="844"/>
      <c r="F83" s="844"/>
      <c r="G83" s="844"/>
      <c r="H83" s="844"/>
      <c r="I83" s="2"/>
      <c r="J83" s="2"/>
      <c r="K83" s="2"/>
      <c r="M83" s="102"/>
    </row>
    <row r="84" spans="1:13" ht="17.25" customHeight="1" x14ac:dyDescent="0.3">
      <c r="A84" s="876"/>
      <c r="B84" s="876"/>
      <c r="C84" s="876"/>
      <c r="D84" s="876"/>
      <c r="E84" s="876"/>
      <c r="F84" s="2"/>
      <c r="G84" s="2"/>
      <c r="H84" s="2"/>
      <c r="I84" s="2"/>
      <c r="J84" s="2"/>
      <c r="K84" s="2"/>
      <c r="M84" s="102"/>
    </row>
    <row r="85" spans="1:13" ht="15" thickBot="1" x14ac:dyDescent="0.35">
      <c r="A85" s="2"/>
      <c r="B85" s="2"/>
      <c r="C85" s="2"/>
      <c r="D85" s="2"/>
      <c r="E85" s="2"/>
      <c r="F85" s="2"/>
      <c r="G85" s="2"/>
      <c r="H85" s="2"/>
      <c r="I85" s="2"/>
      <c r="J85" s="2"/>
      <c r="K85" s="2"/>
      <c r="M85" s="102"/>
    </row>
    <row r="86" spans="1:13" ht="18.600000000000001" thickBot="1" x14ac:dyDescent="0.4">
      <c r="A86" s="2"/>
      <c r="B86" s="83" t="s">
        <v>56</v>
      </c>
      <c r="C86" s="2"/>
      <c r="D86" s="413" t="s">
        <v>8</v>
      </c>
      <c r="E86" s="2"/>
      <c r="F86" s="246" t="s">
        <v>1371</v>
      </c>
      <c r="G86" s="2"/>
      <c r="H86" s="83" t="s">
        <v>86</v>
      </c>
      <c r="I86" s="2"/>
      <c r="J86" s="2"/>
      <c r="K86" s="2"/>
      <c r="M86" s="102"/>
    </row>
    <row r="87" spans="1:13" x14ac:dyDescent="0.3">
      <c r="A87" s="2"/>
      <c r="B87" s="2"/>
      <c r="C87" s="2"/>
      <c r="D87" s="2"/>
      <c r="E87" s="2"/>
      <c r="F87" s="2"/>
      <c r="G87" s="2"/>
      <c r="H87" s="2"/>
      <c r="I87" s="2"/>
      <c r="J87" s="2"/>
      <c r="K87" s="2"/>
      <c r="M87" s="102"/>
    </row>
    <row r="88" spans="1:13" x14ac:dyDescent="0.3">
      <c r="A88" s="2"/>
      <c r="B88" s="2"/>
      <c r="C88" s="2"/>
      <c r="D88" s="2"/>
      <c r="E88" s="2"/>
      <c r="F88" s="2"/>
      <c r="G88" s="2"/>
      <c r="H88" s="2"/>
      <c r="I88" s="2"/>
      <c r="J88" s="2"/>
      <c r="K88" s="2"/>
      <c r="M88" s="102"/>
    </row>
    <row r="89" spans="1:13" x14ac:dyDescent="0.3">
      <c r="A89" s="2"/>
      <c r="B89" s="2"/>
      <c r="C89" s="2"/>
      <c r="D89" s="2"/>
      <c r="E89" s="2"/>
      <c r="F89" s="2"/>
      <c r="G89" s="2"/>
      <c r="H89" s="2"/>
      <c r="I89" s="2"/>
      <c r="J89" s="2"/>
      <c r="K89" s="2"/>
      <c r="M89" s="102"/>
    </row>
    <row r="90" spans="1:13" x14ac:dyDescent="0.3">
      <c r="A90" s="2"/>
      <c r="B90" s="2"/>
      <c r="C90" s="2"/>
      <c r="D90" s="2"/>
      <c r="E90" s="2"/>
      <c r="F90" s="2"/>
      <c r="G90" s="2"/>
      <c r="H90" s="2"/>
      <c r="I90" s="2"/>
      <c r="J90" s="2"/>
      <c r="K90" s="2"/>
      <c r="M90" s="102"/>
    </row>
    <row r="91" spans="1:13" x14ac:dyDescent="0.3">
      <c r="A91" s="2"/>
      <c r="B91" s="2"/>
      <c r="C91" s="2"/>
      <c r="D91" s="2"/>
      <c r="E91" s="2"/>
      <c r="F91" s="2"/>
      <c r="G91" s="2"/>
      <c r="H91" s="2"/>
      <c r="I91" s="2"/>
      <c r="J91" s="2"/>
      <c r="K91" s="2"/>
      <c r="M91" s="102"/>
    </row>
    <row r="92" spans="1:13" x14ac:dyDescent="0.3">
      <c r="A92" s="2"/>
      <c r="B92" s="2"/>
      <c r="C92" s="2"/>
      <c r="D92" s="2"/>
      <c r="E92" s="2"/>
      <c r="F92" s="2"/>
      <c r="G92" s="2"/>
      <c r="H92" s="2"/>
      <c r="I92" s="2"/>
      <c r="J92" s="2"/>
      <c r="K92" s="733" t="s">
        <v>225</v>
      </c>
      <c r="L92" s="733"/>
      <c r="M92" s="733"/>
    </row>
    <row r="93" spans="1:13" x14ac:dyDescent="0.3">
      <c r="L93" s="71"/>
    </row>
    <row r="94" spans="1:13" x14ac:dyDescent="0.3">
      <c r="L94" s="71"/>
    </row>
    <row r="95" spans="1:13" x14ac:dyDescent="0.3">
      <c r="L95" s="71"/>
    </row>
    <row r="96" spans="1:13" x14ac:dyDescent="0.3">
      <c r="L96" s="71"/>
    </row>
    <row r="97" spans="12:12" x14ac:dyDescent="0.3">
      <c r="L97" s="71"/>
    </row>
    <row r="98" spans="12:12" x14ac:dyDescent="0.3">
      <c r="L98" s="71"/>
    </row>
    <row r="99" spans="12:12" x14ac:dyDescent="0.3">
      <c r="L99" s="71"/>
    </row>
    <row r="100" spans="12:12" x14ac:dyDescent="0.3">
      <c r="L100" s="71"/>
    </row>
    <row r="101" spans="12:12" x14ac:dyDescent="0.3">
      <c r="L101" s="71"/>
    </row>
    <row r="102" spans="12:12" x14ac:dyDescent="0.3">
      <c r="L102" s="71"/>
    </row>
    <row r="103" spans="12:12" x14ac:dyDescent="0.3">
      <c r="L103" s="71"/>
    </row>
    <row r="104" spans="12:12" x14ac:dyDescent="0.3">
      <c r="L104" s="71"/>
    </row>
    <row r="105" spans="12:12" x14ac:dyDescent="0.3">
      <c r="L105" s="71"/>
    </row>
    <row r="106" spans="12:12" x14ac:dyDescent="0.3">
      <c r="L106" s="71"/>
    </row>
    <row r="107" spans="12:12" x14ac:dyDescent="0.3">
      <c r="L107" s="71"/>
    </row>
    <row r="108" spans="12:12" x14ac:dyDescent="0.3">
      <c r="L108" s="71"/>
    </row>
    <row r="109" spans="12:12" x14ac:dyDescent="0.3">
      <c r="L109" s="71"/>
    </row>
    <row r="110" spans="12:12" x14ac:dyDescent="0.3">
      <c r="L110" s="71"/>
    </row>
    <row r="111" spans="12:12" x14ac:dyDescent="0.3">
      <c r="L111" s="71"/>
    </row>
    <row r="112" spans="12:12" x14ac:dyDescent="0.3">
      <c r="L112" s="71"/>
    </row>
    <row r="113" spans="12:12" x14ac:dyDescent="0.3">
      <c r="L113" s="71"/>
    </row>
    <row r="114" spans="12:12" x14ac:dyDescent="0.3">
      <c r="L114" s="71"/>
    </row>
    <row r="115" spans="12:12" x14ac:dyDescent="0.3">
      <c r="L115" s="71"/>
    </row>
    <row r="116" spans="12:12" x14ac:dyDescent="0.3">
      <c r="L116" s="71"/>
    </row>
    <row r="117" spans="12:12" x14ac:dyDescent="0.3">
      <c r="L117" s="71"/>
    </row>
    <row r="118" spans="12:12" x14ac:dyDescent="0.3">
      <c r="L118" s="71"/>
    </row>
    <row r="119" spans="12:12" x14ac:dyDescent="0.3">
      <c r="L119" s="71"/>
    </row>
    <row r="120" spans="12:12" x14ac:dyDescent="0.3">
      <c r="L120" s="71"/>
    </row>
    <row r="121" spans="12:12" x14ac:dyDescent="0.3">
      <c r="L121" s="71"/>
    </row>
    <row r="122" spans="12:12" x14ac:dyDescent="0.3">
      <c r="L122" s="71"/>
    </row>
    <row r="123" spans="12:12" x14ac:dyDescent="0.3">
      <c r="L123" s="71"/>
    </row>
    <row r="124" spans="12:12" x14ac:dyDescent="0.3">
      <c r="L124" s="71"/>
    </row>
    <row r="125" spans="12:12" x14ac:dyDescent="0.3">
      <c r="L125" s="71"/>
    </row>
    <row r="126" spans="12:12" x14ac:dyDescent="0.3">
      <c r="L126" s="71"/>
    </row>
    <row r="127" spans="12:12" x14ac:dyDescent="0.3">
      <c r="L127" s="71"/>
    </row>
    <row r="128" spans="12:12" x14ac:dyDescent="0.3">
      <c r="L128" s="71"/>
    </row>
    <row r="129" spans="12:12" x14ac:dyDescent="0.3">
      <c r="L129" s="71"/>
    </row>
    <row r="130" spans="12:12" x14ac:dyDescent="0.3">
      <c r="L130" s="71"/>
    </row>
    <row r="131" spans="12:12" x14ac:dyDescent="0.3">
      <c r="L131" s="71"/>
    </row>
    <row r="132" spans="12:12" x14ac:dyDescent="0.3">
      <c r="L132" s="71"/>
    </row>
    <row r="133" spans="12:12" x14ac:dyDescent="0.3">
      <c r="L133" s="71"/>
    </row>
    <row r="134" spans="12:12" x14ac:dyDescent="0.3">
      <c r="L134" s="71"/>
    </row>
    <row r="135" spans="12:12" x14ac:dyDescent="0.3">
      <c r="L135" s="71"/>
    </row>
    <row r="136" spans="12:12" x14ac:dyDescent="0.3">
      <c r="L136" s="71"/>
    </row>
    <row r="137" spans="12:12" x14ac:dyDescent="0.3">
      <c r="L137" s="71"/>
    </row>
    <row r="138" spans="12:12" x14ac:dyDescent="0.3">
      <c r="L138" s="71"/>
    </row>
    <row r="139" spans="12:12" x14ac:dyDescent="0.3">
      <c r="L139" s="71"/>
    </row>
    <row r="140" spans="12:12" x14ac:dyDescent="0.3">
      <c r="L140" s="71"/>
    </row>
    <row r="141" spans="12:12" x14ac:dyDescent="0.3">
      <c r="L141" s="71"/>
    </row>
    <row r="142" spans="12:12" x14ac:dyDescent="0.3">
      <c r="L142" s="71"/>
    </row>
    <row r="143" spans="12:12" x14ac:dyDescent="0.3">
      <c r="L143" s="71"/>
    </row>
    <row r="144" spans="12:12" x14ac:dyDescent="0.3">
      <c r="L144" s="71"/>
    </row>
    <row r="145" spans="12:12" x14ac:dyDescent="0.3">
      <c r="L145" s="71"/>
    </row>
    <row r="146" spans="12:12" x14ac:dyDescent="0.3">
      <c r="L146" s="71"/>
    </row>
    <row r="147" spans="12:12" x14ac:dyDescent="0.3">
      <c r="L147" s="71"/>
    </row>
    <row r="148" spans="12:12" x14ac:dyDescent="0.3">
      <c r="L148" s="71"/>
    </row>
    <row r="149" spans="12:12" x14ac:dyDescent="0.3">
      <c r="L149" s="71"/>
    </row>
    <row r="150" spans="12:12" x14ac:dyDescent="0.3">
      <c r="L150" s="71"/>
    </row>
    <row r="151" spans="12:12" x14ac:dyDescent="0.3">
      <c r="L151" s="71"/>
    </row>
    <row r="152" spans="12:12" x14ac:dyDescent="0.3">
      <c r="L152" s="71"/>
    </row>
    <row r="153" spans="12:12" x14ac:dyDescent="0.3">
      <c r="L153" s="71"/>
    </row>
    <row r="154" spans="12:12" x14ac:dyDescent="0.3">
      <c r="L154" s="71"/>
    </row>
    <row r="155" spans="12:12" x14ac:dyDescent="0.3">
      <c r="L155" s="71"/>
    </row>
    <row r="156" spans="12:12" x14ac:dyDescent="0.3">
      <c r="L156" s="71"/>
    </row>
    <row r="157" spans="12:12" x14ac:dyDescent="0.3">
      <c r="L157" s="71"/>
    </row>
    <row r="158" spans="12:12" x14ac:dyDescent="0.3">
      <c r="L158" s="71"/>
    </row>
    <row r="159" spans="12:12" x14ac:dyDescent="0.3">
      <c r="L159" s="71"/>
    </row>
    <row r="160" spans="12:12" x14ac:dyDescent="0.3">
      <c r="L160" s="71"/>
    </row>
    <row r="161" spans="12:12" x14ac:dyDescent="0.3">
      <c r="L161" s="71"/>
    </row>
    <row r="162" spans="12:12" x14ac:dyDescent="0.3">
      <c r="L162" s="71"/>
    </row>
    <row r="163" spans="12:12" x14ac:dyDescent="0.3">
      <c r="L163" s="71"/>
    </row>
    <row r="164" spans="12:12" x14ac:dyDescent="0.3">
      <c r="L164" s="71"/>
    </row>
    <row r="165" spans="12:12" x14ac:dyDescent="0.3">
      <c r="L165" s="71"/>
    </row>
    <row r="166" spans="12:12" x14ac:dyDescent="0.3">
      <c r="L166" s="71"/>
    </row>
    <row r="167" spans="12:12" x14ac:dyDescent="0.3">
      <c r="L167" s="71"/>
    </row>
    <row r="168" spans="12:12" x14ac:dyDescent="0.3">
      <c r="L168" s="71"/>
    </row>
    <row r="169" spans="12:12" x14ac:dyDescent="0.3">
      <c r="L169" s="71"/>
    </row>
    <row r="170" spans="12:12" x14ac:dyDescent="0.3">
      <c r="L170" s="71"/>
    </row>
    <row r="171" spans="12:12" x14ac:dyDescent="0.3">
      <c r="L171" s="71"/>
    </row>
    <row r="172" spans="12:12" x14ac:dyDescent="0.3">
      <c r="L172" s="71"/>
    </row>
    <row r="173" spans="12:12" x14ac:dyDescent="0.3">
      <c r="L173" s="71"/>
    </row>
    <row r="174" spans="12:12" x14ac:dyDescent="0.3">
      <c r="L174" s="71"/>
    </row>
    <row r="175" spans="12:12" x14ac:dyDescent="0.3">
      <c r="L175" s="71"/>
    </row>
    <row r="176" spans="12:12" x14ac:dyDescent="0.3">
      <c r="L176" s="71"/>
    </row>
    <row r="177" spans="12:12" x14ac:dyDescent="0.3">
      <c r="L177" s="71"/>
    </row>
    <row r="178" spans="12:12" x14ac:dyDescent="0.3">
      <c r="L178" s="71"/>
    </row>
    <row r="179" spans="12:12" x14ac:dyDescent="0.3">
      <c r="L179" s="71"/>
    </row>
    <row r="180" spans="12:12" x14ac:dyDescent="0.3">
      <c r="L180" s="71"/>
    </row>
    <row r="181" spans="12:12" x14ac:dyDescent="0.3">
      <c r="L181" s="71"/>
    </row>
    <row r="182" spans="12:12" x14ac:dyDescent="0.3">
      <c r="L182" s="71"/>
    </row>
    <row r="183" spans="12:12" x14ac:dyDescent="0.3">
      <c r="L183" s="71"/>
    </row>
    <row r="184" spans="12:12" x14ac:dyDescent="0.3">
      <c r="L184" s="71"/>
    </row>
    <row r="185" spans="12:12" x14ac:dyDescent="0.3">
      <c r="L185" s="71"/>
    </row>
    <row r="186" spans="12:12" x14ac:dyDescent="0.3">
      <c r="L186" s="71"/>
    </row>
    <row r="187" spans="12:12" x14ac:dyDescent="0.3">
      <c r="L187" s="71"/>
    </row>
    <row r="188" spans="12:12" x14ac:dyDescent="0.3">
      <c r="L188" s="71"/>
    </row>
    <row r="189" spans="12:12" x14ac:dyDescent="0.3">
      <c r="L189" s="71"/>
    </row>
    <row r="190" spans="12:12" x14ac:dyDescent="0.3">
      <c r="L190" s="71"/>
    </row>
    <row r="191" spans="12:12" x14ac:dyDescent="0.3">
      <c r="L191" s="71"/>
    </row>
    <row r="192" spans="12:12" x14ac:dyDescent="0.3">
      <c r="L192" s="71"/>
    </row>
    <row r="193" spans="12:12" x14ac:dyDescent="0.3">
      <c r="L193" s="71"/>
    </row>
    <row r="194" spans="12:12" x14ac:dyDescent="0.3">
      <c r="L194" s="71"/>
    </row>
    <row r="195" spans="12:12" x14ac:dyDescent="0.3">
      <c r="L195" s="71"/>
    </row>
    <row r="196" spans="12:12" x14ac:dyDescent="0.3">
      <c r="L196" s="71"/>
    </row>
    <row r="197" spans="12:12" x14ac:dyDescent="0.3">
      <c r="L197" s="71"/>
    </row>
    <row r="198" spans="12:12" x14ac:dyDescent="0.3">
      <c r="L198" s="71"/>
    </row>
    <row r="199" spans="12:12" x14ac:dyDescent="0.3">
      <c r="L199" s="71"/>
    </row>
    <row r="200" spans="12:12" x14ac:dyDescent="0.3">
      <c r="L200" s="71"/>
    </row>
    <row r="201" spans="12:12" x14ac:dyDescent="0.3">
      <c r="L201" s="71"/>
    </row>
    <row r="202" spans="12:12" x14ac:dyDescent="0.3">
      <c r="L202" s="71"/>
    </row>
    <row r="203" spans="12:12" x14ac:dyDescent="0.3">
      <c r="L203" s="71"/>
    </row>
    <row r="204" spans="12:12" x14ac:dyDescent="0.3">
      <c r="L204" s="71"/>
    </row>
    <row r="205" spans="12:12" x14ac:dyDescent="0.3">
      <c r="L205" s="71"/>
    </row>
    <row r="206" spans="12:12" x14ac:dyDescent="0.3">
      <c r="L206" s="71"/>
    </row>
    <row r="207" spans="12:12" x14ac:dyDescent="0.3">
      <c r="L207" s="71"/>
    </row>
    <row r="208" spans="12:12" x14ac:dyDescent="0.3">
      <c r="L208" s="71"/>
    </row>
    <row r="209" spans="12:12" x14ac:dyDescent="0.3">
      <c r="L209" s="71"/>
    </row>
    <row r="210" spans="12:12" x14ac:dyDescent="0.3">
      <c r="L210" s="71"/>
    </row>
    <row r="211" spans="12:12" x14ac:dyDescent="0.3">
      <c r="L211" s="71"/>
    </row>
    <row r="212" spans="12:12" x14ac:dyDescent="0.3">
      <c r="L212" s="71"/>
    </row>
    <row r="213" spans="12:12" x14ac:dyDescent="0.3">
      <c r="L213" s="71"/>
    </row>
    <row r="214" spans="12:12" x14ac:dyDescent="0.3">
      <c r="L214" s="71"/>
    </row>
    <row r="215" spans="12:12" x14ac:dyDescent="0.3">
      <c r="L215" s="71"/>
    </row>
    <row r="216" spans="12:12" x14ac:dyDescent="0.3">
      <c r="L216" s="71"/>
    </row>
    <row r="217" spans="12:12" x14ac:dyDescent="0.3">
      <c r="L217" s="71"/>
    </row>
    <row r="218" spans="12:12" x14ac:dyDescent="0.3">
      <c r="L218" s="71"/>
    </row>
    <row r="219" spans="12:12" x14ac:dyDescent="0.3">
      <c r="L219" s="71"/>
    </row>
    <row r="220" spans="12:12" x14ac:dyDescent="0.3">
      <c r="L220" s="71"/>
    </row>
    <row r="221" spans="12:12" x14ac:dyDescent="0.3">
      <c r="L221" s="71"/>
    </row>
    <row r="222" spans="12:12" x14ac:dyDescent="0.3">
      <c r="L222" s="71"/>
    </row>
    <row r="223" spans="12:12" x14ac:dyDescent="0.3">
      <c r="L223" s="71"/>
    </row>
    <row r="224" spans="12:12" x14ac:dyDescent="0.3">
      <c r="L224" s="71"/>
    </row>
    <row r="225" spans="1:12" x14ac:dyDescent="0.3">
      <c r="L225" s="71"/>
    </row>
    <row r="226" spans="1:12" x14ac:dyDescent="0.3">
      <c r="L226" s="71"/>
    </row>
    <row r="227" spans="1:12" x14ac:dyDescent="0.3">
      <c r="L227" s="71"/>
    </row>
    <row r="228" spans="1:12" x14ac:dyDescent="0.3">
      <c r="L228" s="71"/>
    </row>
    <row r="229" spans="1:12" x14ac:dyDescent="0.3">
      <c r="L229" s="71"/>
    </row>
    <row r="230" spans="1:12" x14ac:dyDescent="0.3">
      <c r="L230" s="71"/>
    </row>
    <row r="231" spans="1:12" x14ac:dyDescent="0.3">
      <c r="L231" s="71"/>
    </row>
    <row r="232" spans="1:12" x14ac:dyDescent="0.3">
      <c r="A232" s="2"/>
      <c r="B232" s="2"/>
      <c r="C232" s="2"/>
      <c r="D232" s="2"/>
      <c r="E232" s="2"/>
      <c r="F232" s="2"/>
      <c r="G232" s="2"/>
      <c r="H232" s="2"/>
      <c r="I232" s="2"/>
      <c r="J232" s="2"/>
      <c r="K232" s="2"/>
    </row>
  </sheetData>
  <mergeCells count="84">
    <mergeCell ref="K92:M92"/>
    <mergeCell ref="B83:H83"/>
    <mergeCell ref="B82:C82"/>
    <mergeCell ref="B81:C81"/>
    <mergeCell ref="A84:E84"/>
    <mergeCell ref="B67:B68"/>
    <mergeCell ref="C67:C68"/>
    <mergeCell ref="B69:B70"/>
    <mergeCell ref="C69:C70"/>
    <mergeCell ref="B80:C80"/>
    <mergeCell ref="B79:C79"/>
    <mergeCell ref="B76:H76"/>
    <mergeCell ref="B75:H75"/>
    <mergeCell ref="C59:C60"/>
    <mergeCell ref="B61:B62"/>
    <mergeCell ref="C61:C62"/>
    <mergeCell ref="B65:B66"/>
    <mergeCell ref="C65:C66"/>
    <mergeCell ref="B63:B64"/>
    <mergeCell ref="C63:C64"/>
    <mergeCell ref="B22:C22"/>
    <mergeCell ref="D22:E22"/>
    <mergeCell ref="F22:H22"/>
    <mergeCell ref="B23:C23"/>
    <mergeCell ref="D23:E23"/>
    <mergeCell ref="F23:H23"/>
    <mergeCell ref="B21:C21"/>
    <mergeCell ref="D21:E21"/>
    <mergeCell ref="F21:H21"/>
    <mergeCell ref="D20:E20"/>
    <mergeCell ref="F20:H20"/>
    <mergeCell ref="B26:K26"/>
    <mergeCell ref="B25:K25"/>
    <mergeCell ref="B45:B46"/>
    <mergeCell ref="C45:C46"/>
    <mergeCell ref="B39:B40"/>
    <mergeCell ref="C39:C40"/>
    <mergeCell ref="E39:E40"/>
    <mergeCell ref="F39:G39"/>
    <mergeCell ref="E30:E31"/>
    <mergeCell ref="B49:B50"/>
    <mergeCell ref="C49:C50"/>
    <mergeCell ref="C43:C44"/>
    <mergeCell ref="B41:B42"/>
    <mergeCell ref="C41:C42"/>
    <mergeCell ref="L39:L40"/>
    <mergeCell ref="D39:D40"/>
    <mergeCell ref="B47:B48"/>
    <mergeCell ref="C47:C48"/>
    <mergeCell ref="B74:H74"/>
    <mergeCell ref="B73:H73"/>
    <mergeCell ref="B43:B44"/>
    <mergeCell ref="B51:B52"/>
    <mergeCell ref="C51:C52"/>
    <mergeCell ref="B53:B54"/>
    <mergeCell ref="C53:C54"/>
    <mergeCell ref="B55:B56"/>
    <mergeCell ref="C55:C56"/>
    <mergeCell ref="B57:B58"/>
    <mergeCell ref="C57:C58"/>
    <mergeCell ref="B59:B60"/>
    <mergeCell ref="A1:D1"/>
    <mergeCell ref="B24:K24"/>
    <mergeCell ref="B16:C16"/>
    <mergeCell ref="D16:E16"/>
    <mergeCell ref="F16:H16"/>
    <mergeCell ref="B17:C20"/>
    <mergeCell ref="D17:E17"/>
    <mergeCell ref="F17:H17"/>
    <mergeCell ref="D18:E18"/>
    <mergeCell ref="F18:H18"/>
    <mergeCell ref="D19:E19"/>
    <mergeCell ref="F19:H19"/>
    <mergeCell ref="B14:E14"/>
    <mergeCell ref="B6:H6"/>
    <mergeCell ref="B4:H4"/>
    <mergeCell ref="B7:H7"/>
    <mergeCell ref="B13:H13"/>
    <mergeCell ref="B5:H5"/>
    <mergeCell ref="B8:H8"/>
    <mergeCell ref="B9:H9"/>
    <mergeCell ref="B11:H11"/>
    <mergeCell ref="B10:H10"/>
    <mergeCell ref="B12:H12"/>
  </mergeCells>
  <conditionalFormatting sqref="F41:F72">
    <cfRule type="top10" dxfId="71" priority="8" rank="3"/>
  </conditionalFormatting>
  <conditionalFormatting sqref="G41:G72">
    <cfRule type="top10" dxfId="70" priority="7" rank="3"/>
  </conditionalFormatting>
  <conditionalFormatting sqref="H41:H72">
    <cfRule type="top10" dxfId="69" priority="6" rank="3"/>
  </conditionalFormatting>
  <conditionalFormatting sqref="I41:J72">
    <cfRule type="top10" dxfId="68" priority="5" rank="3"/>
  </conditionalFormatting>
  <conditionalFormatting sqref="K41:K72">
    <cfRule type="top10" dxfId="67" priority="4" rank="3"/>
  </conditionalFormatting>
  <dataValidations count="1">
    <dataValidation type="list" showInputMessage="1" sqref="E30:E31" xr:uid="{341D5A4D-A1D3-4456-AF74-AE8A7E50B233}">
      <formula1>$AM$1:$AM$11</formula1>
    </dataValidation>
  </dataValidations>
  <hyperlinks>
    <hyperlink ref="B86" location="'3. Focus (description)'!A1" display="Back" xr:uid="{B26B8ECB-903D-45D1-B276-9946047F6811}"/>
    <hyperlink ref="H86" location="'5. Cause (description)'!A1" display="Next " xr:uid="{89A21E20-E5F4-420C-A3D9-5D77C3B9A23A}"/>
    <hyperlink ref="D86" location="'Focus (output example)'!A1" display="Example" xr:uid="{ED7C4865-F1F5-4EEE-AAAE-F6CE46A8AD6C}"/>
    <hyperlink ref="F86" location="'4. Add. measurements (optional)'!A1" display="Measurements" xr:uid="{395CE69B-3682-4F3A-828E-C39B69C0BE3B}"/>
    <hyperlink ref="K92" r:id="rId1" xr:uid="{7AA3AF1C-F1B8-48AF-917D-3FEA13644D7E}"/>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E3995-99E6-4622-B6FD-DCF4C4C23C49}">
  <sheetPr codeName="Sheet15">
    <tabColor theme="5"/>
  </sheetPr>
  <dimension ref="A1:CN232"/>
  <sheetViews>
    <sheetView zoomScaleNormal="100" workbookViewId="0">
      <selection activeCell="E32" sqref="E32"/>
    </sheetView>
  </sheetViews>
  <sheetFormatPr defaultRowHeight="14.4" x14ac:dyDescent="0.3"/>
  <cols>
    <col min="1" max="1" width="20.5546875" style="25" customWidth="1"/>
    <col min="2" max="2" width="16.6640625" style="118" customWidth="1"/>
    <col min="3" max="3" width="22.88671875" style="118" customWidth="1"/>
    <col min="4" max="4" width="24.88671875" style="118" customWidth="1"/>
    <col min="5" max="5" width="20.33203125" style="118" customWidth="1"/>
    <col min="6" max="6" width="16.44140625" style="118" customWidth="1"/>
    <col min="7" max="7" width="14.109375" style="118" customWidth="1"/>
    <col min="8" max="8" width="23.5546875" style="118" customWidth="1"/>
    <col min="9" max="11" width="14.5546875" style="118" customWidth="1"/>
    <col min="12" max="12" width="51.88671875" style="506" customWidth="1"/>
    <col min="13" max="13" width="2.6640625" style="87" customWidth="1"/>
    <col min="14" max="91" width="9.109375" style="25"/>
  </cols>
  <sheetData>
    <row r="1" spans="1:91" ht="28.8" x14ac:dyDescent="0.3">
      <c r="A1" s="878" t="s">
        <v>1381</v>
      </c>
      <c r="B1" s="878"/>
      <c r="C1" s="878"/>
      <c r="D1" s="114"/>
      <c r="E1" s="114"/>
      <c r="F1" s="114"/>
      <c r="G1" s="114"/>
      <c r="H1" s="114"/>
      <c r="I1" s="114"/>
      <c r="J1" s="114"/>
      <c r="K1" s="114"/>
      <c r="M1" s="102"/>
    </row>
    <row r="2" spans="1:91" s="714" customFormat="1" ht="16.5" customHeight="1" x14ac:dyDescent="0.3">
      <c r="A2" s="709"/>
      <c r="B2" s="709"/>
      <c r="C2" s="709"/>
      <c r="D2" s="114"/>
      <c r="E2" s="114"/>
      <c r="F2" s="114"/>
      <c r="G2" s="114"/>
      <c r="H2" s="114"/>
      <c r="I2" s="114"/>
      <c r="J2" s="114"/>
      <c r="K2" s="114"/>
      <c r="L2" s="506"/>
      <c r="M2" s="102"/>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row>
    <row r="3" spans="1:91" s="714" customFormat="1" ht="16.5" customHeight="1" x14ac:dyDescent="0.3">
      <c r="A3" s="39" t="s">
        <v>1717</v>
      </c>
      <c r="B3" s="39"/>
      <c r="C3" s="39"/>
      <c r="D3" s="39"/>
      <c r="E3" s="39"/>
      <c r="F3" s="2"/>
      <c r="G3" s="2"/>
      <c r="H3" s="2"/>
      <c r="I3" s="114"/>
      <c r="J3" s="114"/>
      <c r="K3" s="114"/>
      <c r="L3" s="506"/>
      <c r="M3" s="102"/>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row>
    <row r="4" spans="1:91" s="714" customFormat="1" ht="16.5" customHeight="1" x14ac:dyDescent="0.3">
      <c r="A4" s="716" t="s">
        <v>48</v>
      </c>
      <c r="B4" s="896" t="s">
        <v>1696</v>
      </c>
      <c r="C4" s="896"/>
      <c r="D4" s="896"/>
      <c r="E4" s="896"/>
      <c r="F4" s="896"/>
      <c r="G4" s="896"/>
      <c r="H4" s="896"/>
      <c r="I4" s="114"/>
      <c r="J4" s="114"/>
      <c r="K4" s="114"/>
      <c r="L4" s="506"/>
      <c r="M4" s="102"/>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row>
    <row r="5" spans="1:91" s="714" customFormat="1" ht="16.5" customHeight="1" x14ac:dyDescent="0.3">
      <c r="A5" s="716" t="s">
        <v>49</v>
      </c>
      <c r="B5" s="876" t="s">
        <v>1753</v>
      </c>
      <c r="C5" s="876"/>
      <c r="D5" s="876"/>
      <c r="E5" s="876"/>
      <c r="F5" s="876"/>
      <c r="G5" s="876"/>
      <c r="H5" s="876"/>
      <c r="I5" s="114"/>
      <c r="J5" s="114"/>
      <c r="K5" s="114"/>
      <c r="L5" s="506"/>
      <c r="M5" s="102"/>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row>
    <row r="6" spans="1:91" s="714" customFormat="1" ht="16.5" customHeight="1" x14ac:dyDescent="0.3">
      <c r="A6" s="716" t="s">
        <v>50</v>
      </c>
      <c r="B6" s="896" t="s">
        <v>1327</v>
      </c>
      <c r="C6" s="896"/>
      <c r="D6" s="896"/>
      <c r="E6" s="896"/>
      <c r="F6" s="896"/>
      <c r="G6" s="896"/>
      <c r="H6" s="896"/>
      <c r="I6" s="114"/>
      <c r="J6" s="114"/>
      <c r="K6" s="114"/>
      <c r="L6" s="506"/>
      <c r="M6" s="102"/>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row>
    <row r="7" spans="1:91" s="714" customFormat="1" ht="16.5" customHeight="1" x14ac:dyDescent="0.3">
      <c r="A7" s="415"/>
      <c r="B7" s="897" t="s">
        <v>1328</v>
      </c>
      <c r="C7" s="897"/>
      <c r="D7" s="897"/>
      <c r="E7" s="897"/>
      <c r="F7" s="897"/>
      <c r="G7" s="897"/>
      <c r="H7" s="897"/>
      <c r="I7" s="114"/>
      <c r="J7" s="114"/>
      <c r="K7" s="114"/>
      <c r="L7" s="506"/>
      <c r="M7" s="102"/>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row>
    <row r="8" spans="1:91" s="714" customFormat="1" ht="16.5" customHeight="1" x14ac:dyDescent="0.3">
      <c r="A8" s="415"/>
      <c r="B8" s="785" t="s">
        <v>1330</v>
      </c>
      <c r="C8" s="785"/>
      <c r="D8" s="785"/>
      <c r="E8" s="785"/>
      <c r="F8" s="785"/>
      <c r="G8" s="785"/>
      <c r="H8" s="785"/>
      <c r="I8" s="114"/>
      <c r="J8" s="114"/>
      <c r="K8" s="114"/>
      <c r="L8" s="506"/>
      <c r="M8" s="102"/>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row>
    <row r="9" spans="1:91" s="714" customFormat="1" ht="16.5" customHeight="1" x14ac:dyDescent="0.3">
      <c r="A9" s="415"/>
      <c r="B9" s="785" t="s">
        <v>1331</v>
      </c>
      <c r="C9" s="785"/>
      <c r="D9" s="785"/>
      <c r="E9" s="785"/>
      <c r="F9" s="785"/>
      <c r="G9" s="785"/>
      <c r="H9" s="785"/>
      <c r="I9" s="114"/>
      <c r="J9" s="114"/>
      <c r="K9" s="114"/>
      <c r="L9" s="506"/>
      <c r="M9" s="102"/>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row>
    <row r="10" spans="1:91" s="714" customFormat="1" ht="16.5" customHeight="1" x14ac:dyDescent="0.3">
      <c r="A10" s="415"/>
      <c r="B10" s="785" t="s">
        <v>1332</v>
      </c>
      <c r="C10" s="785"/>
      <c r="D10" s="785"/>
      <c r="E10" s="785"/>
      <c r="F10" s="785"/>
      <c r="G10" s="785"/>
      <c r="H10" s="785"/>
      <c r="I10" s="114"/>
      <c r="J10" s="114"/>
      <c r="K10" s="114"/>
      <c r="L10" s="506"/>
      <c r="M10" s="102"/>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row>
    <row r="11" spans="1:91" s="714" customFormat="1" ht="16.5" customHeight="1" x14ac:dyDescent="0.3">
      <c r="A11" s="2"/>
      <c r="B11" s="877" t="s">
        <v>1333</v>
      </c>
      <c r="C11" s="877"/>
      <c r="D11" s="877"/>
      <c r="E11" s="877"/>
      <c r="F11" s="877"/>
      <c r="G11" s="877"/>
      <c r="H11" s="877"/>
      <c r="I11" s="114"/>
      <c r="J11" s="114"/>
      <c r="K11" s="114"/>
      <c r="L11" s="506"/>
      <c r="M11" s="102"/>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row>
    <row r="12" spans="1:91" s="714" customFormat="1" ht="16.5" customHeight="1" x14ac:dyDescent="0.3">
      <c r="A12" s="2"/>
      <c r="B12" s="877" t="s">
        <v>1702</v>
      </c>
      <c r="C12" s="877"/>
      <c r="D12" s="877"/>
      <c r="E12" s="877"/>
      <c r="F12" s="877"/>
      <c r="G12" s="877"/>
      <c r="H12" s="877"/>
      <c r="I12" s="114"/>
      <c r="J12" s="114"/>
      <c r="K12" s="114"/>
      <c r="L12" s="506"/>
      <c r="M12" s="102"/>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row>
    <row r="13" spans="1:91" s="714" customFormat="1" ht="16.5" customHeight="1" x14ac:dyDescent="0.3">
      <c r="A13" s="53" t="s">
        <v>112</v>
      </c>
      <c r="B13" s="875" t="s">
        <v>1334</v>
      </c>
      <c r="C13" s="875"/>
      <c r="D13" s="875"/>
      <c r="E13" s="875"/>
      <c r="F13" s="875"/>
      <c r="G13" s="875"/>
      <c r="H13" s="875"/>
      <c r="I13" s="114"/>
      <c r="J13" s="114"/>
      <c r="K13" s="114"/>
      <c r="L13" s="506"/>
      <c r="M13" s="102"/>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t="str">
        <f>E30</f>
        <v>Bangladeshi Taka (TK)</v>
      </c>
      <c r="AN13" s="727" t="s">
        <v>1749</v>
      </c>
      <c r="AO13" s="25" t="s">
        <v>1750</v>
      </c>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row>
    <row r="14" spans="1:91" s="714" customFormat="1" ht="16.5" customHeight="1" x14ac:dyDescent="0.3">
      <c r="A14" s="709"/>
      <c r="B14" s="709"/>
      <c r="C14" s="709"/>
      <c r="D14" s="114"/>
      <c r="E14" s="114"/>
      <c r="F14" s="114"/>
      <c r="G14" s="114"/>
      <c r="H14" s="114"/>
      <c r="I14" s="114"/>
      <c r="J14" s="114"/>
      <c r="K14" s="114"/>
      <c r="L14" s="506"/>
      <c r="M14" s="102"/>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t="str">
        <f>AM13&amp;AN13&amp;AO13</f>
        <v>Bangladeshi Taka (TK)/year</v>
      </c>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row>
    <row r="15" spans="1:91" ht="16.5" customHeight="1" thickBot="1" x14ac:dyDescent="0.6">
      <c r="A15" s="86"/>
      <c r="B15" s="151" t="s">
        <v>1324</v>
      </c>
      <c r="C15" s="114"/>
      <c r="D15" s="114"/>
      <c r="E15" s="114"/>
      <c r="F15" s="114"/>
      <c r="G15" s="114"/>
      <c r="H15" s="114"/>
      <c r="I15" s="114"/>
      <c r="J15" s="114"/>
      <c r="K15" s="114"/>
      <c r="M15" s="102"/>
    </row>
    <row r="16" spans="1:91" ht="15" thickBot="1" x14ac:dyDescent="0.35">
      <c r="A16" s="26"/>
      <c r="B16" s="879" t="s">
        <v>59</v>
      </c>
      <c r="C16" s="880"/>
      <c r="D16" s="879" t="s">
        <v>53</v>
      </c>
      <c r="E16" s="881"/>
      <c r="F16" s="943" t="s">
        <v>54</v>
      </c>
      <c r="G16" s="944"/>
      <c r="H16" s="945"/>
      <c r="I16" s="114"/>
      <c r="J16" s="114"/>
      <c r="K16" s="114"/>
      <c r="M16" s="102"/>
    </row>
    <row r="17" spans="1:13" ht="30" customHeight="1" x14ac:dyDescent="0.3">
      <c r="A17" s="2"/>
      <c r="B17" s="885" t="s">
        <v>58</v>
      </c>
      <c r="C17" s="886"/>
      <c r="D17" s="885" t="s">
        <v>1685</v>
      </c>
      <c r="E17" s="891"/>
      <c r="F17" s="892" t="s">
        <v>1700</v>
      </c>
      <c r="G17" s="893"/>
      <c r="H17" s="894"/>
      <c r="I17" s="114"/>
      <c r="J17" s="114"/>
      <c r="K17" s="114"/>
      <c r="M17" s="102"/>
    </row>
    <row r="18" spans="1:13" ht="31.5" customHeight="1" thickBot="1" x14ac:dyDescent="0.35">
      <c r="A18" s="2"/>
      <c r="B18" s="887"/>
      <c r="C18" s="888"/>
      <c r="D18" s="889"/>
      <c r="E18" s="895"/>
      <c r="F18" s="892" t="s">
        <v>1701</v>
      </c>
      <c r="G18" s="893"/>
      <c r="H18" s="894"/>
      <c r="I18" s="114"/>
      <c r="J18" s="114"/>
      <c r="K18" s="114"/>
      <c r="M18" s="102"/>
    </row>
    <row r="19" spans="1:13" ht="23.25" customHeight="1" x14ac:dyDescent="0.3">
      <c r="A19" s="2"/>
      <c r="B19" s="887"/>
      <c r="C19" s="888"/>
      <c r="D19" s="885" t="s">
        <v>1686</v>
      </c>
      <c r="E19" s="891"/>
      <c r="F19" s="892" t="s">
        <v>1734</v>
      </c>
      <c r="G19" s="893"/>
      <c r="H19" s="894"/>
      <c r="I19" s="114"/>
      <c r="J19" s="114"/>
      <c r="K19" s="114"/>
      <c r="M19" s="102"/>
    </row>
    <row r="20" spans="1:13" ht="15" thickBot="1" x14ac:dyDescent="0.35">
      <c r="A20" s="2"/>
      <c r="B20" s="889"/>
      <c r="C20" s="890"/>
      <c r="D20" s="889"/>
      <c r="E20" s="895"/>
      <c r="F20" s="892"/>
      <c r="G20" s="893"/>
      <c r="H20" s="894"/>
      <c r="I20" s="114"/>
      <c r="J20" s="114"/>
      <c r="K20" s="114"/>
      <c r="M20" s="102"/>
    </row>
    <row r="21" spans="1:13" ht="15" thickBot="1" x14ac:dyDescent="0.35">
      <c r="A21" s="2"/>
      <c r="B21" s="916" t="s">
        <v>64</v>
      </c>
      <c r="C21" s="917"/>
      <c r="D21" s="918" t="s">
        <v>60</v>
      </c>
      <c r="E21" s="919"/>
      <c r="F21" s="937" t="s">
        <v>61</v>
      </c>
      <c r="G21" s="938"/>
      <c r="H21" s="939"/>
      <c r="I21" s="114"/>
      <c r="J21" s="114"/>
      <c r="K21" s="114"/>
      <c r="M21" s="102"/>
    </row>
    <row r="22" spans="1:13" ht="15" thickBot="1" x14ac:dyDescent="0.35">
      <c r="A22" s="2"/>
      <c r="B22" s="916" t="s">
        <v>62</v>
      </c>
      <c r="C22" s="917"/>
      <c r="D22" s="918" t="s">
        <v>60</v>
      </c>
      <c r="E22" s="919"/>
      <c r="F22" s="937" t="s">
        <v>61</v>
      </c>
      <c r="G22" s="938"/>
      <c r="H22" s="939"/>
      <c r="I22" s="114"/>
      <c r="J22" s="114"/>
      <c r="K22" s="114"/>
      <c r="M22" s="102"/>
    </row>
    <row r="23" spans="1:13" ht="15" thickBot="1" x14ac:dyDescent="0.35">
      <c r="A23" s="2"/>
      <c r="B23" s="916" t="s">
        <v>63</v>
      </c>
      <c r="C23" s="917"/>
      <c r="D23" s="918" t="s">
        <v>60</v>
      </c>
      <c r="E23" s="919"/>
      <c r="F23" s="940" t="s">
        <v>61</v>
      </c>
      <c r="G23" s="941"/>
      <c r="H23" s="942"/>
      <c r="I23" s="114"/>
      <c r="J23" s="114"/>
      <c r="K23" s="114"/>
      <c r="M23" s="102"/>
    </row>
    <row r="24" spans="1:13" x14ac:dyDescent="0.3">
      <c r="A24" s="717" t="s">
        <v>1697</v>
      </c>
      <c r="B24" s="870" t="s">
        <v>241</v>
      </c>
      <c r="C24" s="870"/>
      <c r="D24" s="870"/>
      <c r="E24" s="870"/>
      <c r="F24" s="870"/>
      <c r="G24" s="870"/>
      <c r="H24" s="870"/>
      <c r="I24" s="870"/>
      <c r="J24" s="870"/>
      <c r="K24" s="870"/>
      <c r="M24" s="102"/>
    </row>
    <row r="25" spans="1:13" ht="15" customHeight="1" x14ac:dyDescent="0.3">
      <c r="A25" s="717" t="s">
        <v>1698</v>
      </c>
      <c r="B25" s="870" t="s">
        <v>239</v>
      </c>
      <c r="C25" s="870"/>
      <c r="D25" s="870"/>
      <c r="E25" s="870"/>
      <c r="F25" s="870"/>
      <c r="G25" s="870"/>
      <c r="H25" s="870"/>
      <c r="I25" s="870"/>
      <c r="J25" s="870"/>
      <c r="K25" s="870"/>
      <c r="M25" s="102"/>
    </row>
    <row r="26" spans="1:13" ht="15" customHeight="1" x14ac:dyDescent="0.3">
      <c r="A26" s="717" t="s">
        <v>1699</v>
      </c>
      <c r="B26" s="736" t="s">
        <v>1647</v>
      </c>
      <c r="C26" s="736"/>
      <c r="D26" s="736"/>
      <c r="E26" s="736"/>
      <c r="F26" s="736"/>
      <c r="G26" s="736"/>
      <c r="H26" s="736"/>
      <c r="I26" s="736"/>
      <c r="J26" s="736"/>
      <c r="K26" s="736"/>
      <c r="M26" s="102"/>
    </row>
    <row r="27" spans="1:13" ht="15" customHeight="1" x14ac:dyDescent="0.3">
      <c r="A27" s="36"/>
      <c r="B27" s="485"/>
      <c r="C27" s="485"/>
      <c r="D27" s="485"/>
      <c r="E27" s="485"/>
      <c r="F27" s="485"/>
      <c r="G27" s="485"/>
      <c r="H27" s="485"/>
      <c r="I27" s="485"/>
      <c r="J27" s="485"/>
      <c r="K27" s="485"/>
      <c r="M27" s="102"/>
    </row>
    <row r="28" spans="1:13" x14ac:dyDescent="0.3">
      <c r="A28" s="2"/>
      <c r="B28" s="114" t="s">
        <v>1326</v>
      </c>
      <c r="C28" s="114"/>
      <c r="D28" s="114"/>
      <c r="E28" s="114"/>
      <c r="F28" s="114"/>
      <c r="G28" s="114"/>
      <c r="H28" s="114"/>
      <c r="I28" s="114"/>
      <c r="J28" s="114"/>
      <c r="K28" s="114"/>
      <c r="M28" s="102"/>
    </row>
    <row r="29" spans="1:13" ht="28.8" x14ac:dyDescent="0.3">
      <c r="A29" s="88"/>
      <c r="B29" s="90" t="s">
        <v>52</v>
      </c>
      <c r="C29" s="90" t="s">
        <v>1733</v>
      </c>
      <c r="D29" s="114"/>
      <c r="E29" s="724" t="s">
        <v>1735</v>
      </c>
      <c r="F29" s="663" t="s">
        <v>1747</v>
      </c>
      <c r="G29" s="663" t="s">
        <v>1748</v>
      </c>
      <c r="H29" s="114"/>
      <c r="I29" s="114"/>
      <c r="J29" s="114"/>
      <c r="K29" s="114"/>
      <c r="M29" s="102"/>
    </row>
    <row r="30" spans="1:13" x14ac:dyDescent="0.3">
      <c r="A30" s="2"/>
      <c r="B30" s="492" t="s">
        <v>34</v>
      </c>
      <c r="C30" s="664">
        <f>AVERAGE(F30,G30)/1000</f>
        <v>3.0499999999999999E-2</v>
      </c>
      <c r="D30" s="114"/>
      <c r="E30" s="930" t="s">
        <v>1751</v>
      </c>
      <c r="F30" s="663">
        <v>21</v>
      </c>
      <c r="G30" s="663">
        <v>40</v>
      </c>
      <c r="H30" s="114"/>
      <c r="I30" s="114"/>
      <c r="J30" s="114"/>
      <c r="K30" s="114"/>
      <c r="M30" s="102"/>
    </row>
    <row r="31" spans="1:13" x14ac:dyDescent="0.3">
      <c r="A31" s="2"/>
      <c r="B31" s="492" t="s">
        <v>35</v>
      </c>
      <c r="C31" s="664"/>
      <c r="D31" s="114"/>
      <c r="E31" s="931"/>
      <c r="F31" s="663"/>
      <c r="G31" s="663"/>
      <c r="H31" s="114"/>
      <c r="I31" s="114"/>
      <c r="J31" s="114"/>
      <c r="K31" s="114"/>
      <c r="M31" s="102"/>
    </row>
    <row r="32" spans="1:13" x14ac:dyDescent="0.3">
      <c r="A32" s="2"/>
      <c r="B32" s="492" t="s">
        <v>13</v>
      </c>
      <c r="C32" s="664">
        <f>AVERAGE(F32,G32)/1000</f>
        <v>3.9E-2</v>
      </c>
      <c r="D32" s="114"/>
      <c r="E32" s="114"/>
      <c r="F32" s="663">
        <v>30</v>
      </c>
      <c r="G32" s="663">
        <v>48</v>
      </c>
      <c r="H32" s="114"/>
      <c r="I32" s="114"/>
      <c r="J32" s="114"/>
      <c r="K32" s="114"/>
      <c r="M32" s="102"/>
    </row>
    <row r="33" spans="1:92" x14ac:dyDescent="0.3">
      <c r="A33" s="2"/>
      <c r="B33" s="492" t="s">
        <v>33</v>
      </c>
      <c r="C33" s="664">
        <f>AVERAGE(F33,G33)/1000</f>
        <v>3.3000000000000002E-2</v>
      </c>
      <c r="D33" s="114"/>
      <c r="E33" s="114"/>
      <c r="F33" s="663">
        <v>28</v>
      </c>
      <c r="G33" s="663">
        <v>38</v>
      </c>
      <c r="H33" s="114"/>
      <c r="I33" s="114"/>
      <c r="J33" s="114"/>
      <c r="K33" s="114"/>
      <c r="M33" s="102"/>
    </row>
    <row r="34" spans="1:92" x14ac:dyDescent="0.3">
      <c r="A34" s="2"/>
      <c r="B34" s="492" t="s">
        <v>32</v>
      </c>
      <c r="C34" s="664"/>
      <c r="D34" s="114"/>
      <c r="E34" s="114"/>
      <c r="F34" s="663"/>
      <c r="G34" s="663"/>
      <c r="H34" s="114"/>
      <c r="I34" s="114"/>
      <c r="J34" s="114"/>
      <c r="K34" s="114"/>
      <c r="M34" s="102"/>
    </row>
    <row r="35" spans="1:92" x14ac:dyDescent="0.3">
      <c r="A35" s="2"/>
      <c r="B35" s="492" t="s">
        <v>31</v>
      </c>
      <c r="C35" s="664">
        <f>AVERAGE(F35,G35)/1000</f>
        <v>3.1E-2</v>
      </c>
      <c r="D35" s="114"/>
      <c r="E35" s="114"/>
      <c r="F35" s="663">
        <v>20</v>
      </c>
      <c r="G35" s="663">
        <v>42</v>
      </c>
      <c r="H35" s="114"/>
      <c r="I35" s="114"/>
      <c r="J35" s="114"/>
      <c r="K35" s="114"/>
      <c r="M35" s="102"/>
    </row>
    <row r="36" spans="1:92" x14ac:dyDescent="0.3">
      <c r="A36" s="2"/>
      <c r="B36" s="492" t="s">
        <v>30</v>
      </c>
      <c r="C36" s="664">
        <f>AVERAGE(F36,G36)/1000</f>
        <v>3.5999999999999997E-2</v>
      </c>
      <c r="D36" s="114"/>
      <c r="E36" s="114"/>
      <c r="F36" s="663">
        <v>30</v>
      </c>
      <c r="G36" s="663">
        <v>42</v>
      </c>
      <c r="H36" s="114"/>
      <c r="I36" s="114"/>
      <c r="J36" s="114"/>
      <c r="K36" s="114"/>
      <c r="M36" s="102"/>
    </row>
    <row r="37" spans="1:92" x14ac:dyDescent="0.3">
      <c r="A37" s="2"/>
      <c r="B37" s="416"/>
      <c r="C37" s="490"/>
      <c r="D37" s="114"/>
      <c r="E37" s="114"/>
      <c r="F37" s="114"/>
      <c r="G37" s="114"/>
      <c r="H37" s="114"/>
      <c r="I37" s="114"/>
      <c r="J37" s="114"/>
      <c r="K37" s="114"/>
      <c r="M37" s="102"/>
    </row>
    <row r="38" spans="1:92" x14ac:dyDescent="0.3">
      <c r="A38" s="2"/>
      <c r="B38" s="114" t="s">
        <v>1325</v>
      </c>
      <c r="C38" s="114"/>
      <c r="D38" s="114"/>
      <c r="E38" s="114"/>
      <c r="F38" s="114"/>
      <c r="G38" s="114"/>
      <c r="H38" s="114"/>
      <c r="I38" s="114"/>
      <c r="J38" s="114"/>
      <c r="K38" s="114"/>
      <c r="M38" s="102"/>
    </row>
    <row r="39" spans="1:92" ht="30" customHeight="1" x14ac:dyDescent="0.3">
      <c r="A39" s="26"/>
      <c r="B39" s="911" t="s">
        <v>65</v>
      </c>
      <c r="C39" s="900" t="s">
        <v>1329</v>
      </c>
      <c r="D39" s="900" t="s">
        <v>26</v>
      </c>
      <c r="E39" s="899" t="s">
        <v>23</v>
      </c>
      <c r="F39" s="915" t="s">
        <v>1685</v>
      </c>
      <c r="G39" s="837"/>
      <c r="H39" s="710" t="s">
        <v>1686</v>
      </c>
      <c r="I39" s="718" t="str">
        <f>D21</f>
        <v>Other (please fill in here)</v>
      </c>
      <c r="J39" s="718" t="str">
        <f>D22</f>
        <v>Other (please fill in here)</v>
      </c>
      <c r="K39" s="718" t="str">
        <f>D23</f>
        <v>Other (please fill in here)</v>
      </c>
      <c r="L39" s="898" t="s">
        <v>51</v>
      </c>
      <c r="M39" s="45"/>
      <c r="N39" s="87"/>
      <c r="CN39" s="25"/>
    </row>
    <row r="40" spans="1:92" x14ac:dyDescent="0.3">
      <c r="A40" s="2"/>
      <c r="B40" s="912"/>
      <c r="C40" s="913"/>
      <c r="D40" s="901"/>
      <c r="E40" s="914"/>
      <c r="F40" s="92" t="s">
        <v>240</v>
      </c>
      <c r="G40" s="93" t="s">
        <v>111</v>
      </c>
      <c r="H40" s="723" t="str">
        <f>AM14</f>
        <v>Bangladeshi Taka (TK)/year</v>
      </c>
      <c r="I40" s="94" t="str">
        <f>F21</f>
        <v>(Please fill in here)</v>
      </c>
      <c r="J40" s="94" t="str">
        <f>F22</f>
        <v>(Please fill in here)</v>
      </c>
      <c r="K40" s="94" t="str">
        <f>F23</f>
        <v>(Please fill in here)</v>
      </c>
      <c r="L40" s="899"/>
      <c r="M40" s="45"/>
      <c r="N40" s="87"/>
      <c r="CN40" s="25"/>
    </row>
    <row r="41" spans="1:92" ht="33.75" customHeight="1" x14ac:dyDescent="0.3">
      <c r="A41" s="2"/>
      <c r="B41" s="902" t="s">
        <v>66</v>
      </c>
      <c r="C41" s="934" t="str">
        <f>'2b. Example'!A14</f>
        <v>Producers</v>
      </c>
      <c r="D41" s="665" t="str">
        <f>'2b. Example'!A17</f>
        <v>Harvest and sorting</v>
      </c>
      <c r="E41" s="418" t="str">
        <f>'2b. Example'!D17</f>
        <v>Domestic consumption, landfill and composting</v>
      </c>
      <c r="F41" s="670">
        <f>'2b. Example'!B17</f>
        <v>0.21299999999999999</v>
      </c>
      <c r="G41" s="671">
        <f>'2b. Example'!C17</f>
        <v>2.3700901301880493E-2</v>
      </c>
      <c r="H41" s="675">
        <f>F41*C30</f>
        <v>6.4964999999999997E-3</v>
      </c>
      <c r="I41" s="676"/>
      <c r="J41" s="494"/>
      <c r="K41" s="494"/>
      <c r="L41" s="674" t="s">
        <v>1681</v>
      </c>
      <c r="M41" s="45"/>
      <c r="N41" s="87"/>
      <c r="CN41" s="25"/>
    </row>
    <row r="42" spans="1:92" x14ac:dyDescent="0.3">
      <c r="A42" s="2"/>
      <c r="B42" s="903"/>
      <c r="C42" s="935"/>
      <c r="D42" s="667"/>
      <c r="E42" s="420"/>
      <c r="F42" s="672"/>
      <c r="G42" s="673"/>
      <c r="H42" s="677"/>
      <c r="I42" s="678"/>
      <c r="J42" s="496"/>
      <c r="K42" s="496"/>
      <c r="L42" s="496"/>
      <c r="M42" s="45"/>
      <c r="N42" s="87"/>
      <c r="CN42" s="25"/>
    </row>
    <row r="43" spans="1:92" ht="31.5" customHeight="1" x14ac:dyDescent="0.3">
      <c r="A43" s="2"/>
      <c r="B43" s="902" t="s">
        <v>67</v>
      </c>
      <c r="C43" s="934" t="str">
        <f>'2b. Example'!F14</f>
        <v>Intermediaries</v>
      </c>
      <c r="D43" s="665" t="str">
        <f>'2b. Example'!F17</f>
        <v>Collection and transport</v>
      </c>
      <c r="E43" s="418" t="str">
        <f>'2b. Example'!I17</f>
        <v>Landfill, sold at lower price.</v>
      </c>
      <c r="F43" s="670">
        <f>'2b. Example'!G17</f>
        <v>6.1079999999999997</v>
      </c>
      <c r="G43" s="671">
        <f>'2b. Example'!H17</f>
        <v>1.1497628190648296E-3</v>
      </c>
      <c r="H43" s="675">
        <f>F43*C32</f>
        <v>0.23821199999999998</v>
      </c>
      <c r="I43" s="676"/>
      <c r="J43" s="494"/>
      <c r="K43" s="494"/>
      <c r="L43" s="674" t="s">
        <v>1681</v>
      </c>
      <c r="M43" s="45"/>
      <c r="N43" s="87"/>
      <c r="CN43" s="25"/>
    </row>
    <row r="44" spans="1:92" x14ac:dyDescent="0.3">
      <c r="A44" s="2"/>
      <c r="B44" s="903"/>
      <c r="C44" s="935"/>
      <c r="D44" s="667"/>
      <c r="E44" s="420"/>
      <c r="F44" s="672"/>
      <c r="G44" s="673"/>
      <c r="H44" s="677"/>
      <c r="I44" s="678"/>
      <c r="J44" s="496"/>
      <c r="K44" s="496"/>
      <c r="L44" s="496"/>
      <c r="M44" s="45"/>
      <c r="N44" s="87"/>
      <c r="CN44" s="25"/>
    </row>
    <row r="45" spans="1:92" ht="32.25" customHeight="1" x14ac:dyDescent="0.3">
      <c r="A45" s="2"/>
      <c r="B45" s="902" t="s">
        <v>68</v>
      </c>
      <c r="C45" s="934" t="str">
        <f>'2b. Example'!K14</f>
        <v>Wholesalers</v>
      </c>
      <c r="D45" s="665" t="str">
        <f>'2b. Example'!K17</f>
        <v>Selling</v>
      </c>
      <c r="E45" s="418" t="str">
        <f>'2b. Example'!N17</f>
        <v>Landfill, domestic consumption</v>
      </c>
      <c r="F45" s="670">
        <f>'2b. Example'!L17</f>
        <v>32.564999999999998</v>
      </c>
      <c r="G45" s="671">
        <f>'2b. Example'!M17</f>
        <v>1.9761514655015473E-2</v>
      </c>
      <c r="H45" s="675">
        <f>F45*C33</f>
        <v>1.0746450000000001</v>
      </c>
      <c r="I45" s="676"/>
      <c r="J45" s="494"/>
      <c r="K45" s="494"/>
      <c r="L45" s="494"/>
      <c r="M45" s="45"/>
      <c r="N45" s="87"/>
      <c r="CN45" s="25"/>
    </row>
    <row r="46" spans="1:92" x14ac:dyDescent="0.3">
      <c r="A46" s="2"/>
      <c r="B46" s="903"/>
      <c r="C46" s="935"/>
      <c r="D46" s="667"/>
      <c r="E46" s="420"/>
      <c r="F46" s="672"/>
      <c r="G46" s="673"/>
      <c r="H46" s="679"/>
      <c r="I46" s="678"/>
      <c r="J46" s="496"/>
      <c r="K46" s="496"/>
      <c r="L46" s="496"/>
      <c r="M46" s="45"/>
      <c r="N46" s="87"/>
      <c r="CN46" s="25"/>
    </row>
    <row r="47" spans="1:92" ht="30" customHeight="1" x14ac:dyDescent="0.3">
      <c r="A47" s="2"/>
      <c r="B47" s="902" t="s">
        <v>69</v>
      </c>
      <c r="C47" s="934" t="str">
        <f>'2b. Example'!P14</f>
        <v>Retailers</v>
      </c>
      <c r="D47" s="665" t="str">
        <f>'2b. Example'!P17</f>
        <v>Sorting and selling</v>
      </c>
      <c r="E47" s="418" t="str">
        <f>'2b. Example'!S17</f>
        <v>Landfill, domestic consumption</v>
      </c>
      <c r="F47" s="670">
        <f>'2b. Example'!Q17</f>
        <v>2.0880000000000001</v>
      </c>
      <c r="G47" s="671">
        <f>'2b. Example'!R17</f>
        <v>4.0941176470588238E-2</v>
      </c>
      <c r="H47" s="675">
        <f>F47*C35</f>
        <v>6.4728000000000008E-2</v>
      </c>
      <c r="I47" s="676"/>
      <c r="J47" s="494"/>
      <c r="K47" s="494"/>
      <c r="L47" s="106"/>
      <c r="M47" s="45"/>
      <c r="N47" s="87"/>
      <c r="CN47" s="25"/>
    </row>
    <row r="48" spans="1:92" x14ac:dyDescent="0.3">
      <c r="A48" s="2"/>
      <c r="B48" s="903"/>
      <c r="C48" s="935"/>
      <c r="D48" s="667"/>
      <c r="E48" s="420"/>
      <c r="F48" s="672"/>
      <c r="G48" s="673"/>
      <c r="H48" s="679"/>
      <c r="I48" s="678"/>
      <c r="J48" s="496"/>
      <c r="K48" s="496"/>
      <c r="L48" s="107"/>
      <c r="M48" s="45"/>
      <c r="N48" s="87"/>
      <c r="CN48" s="25"/>
    </row>
    <row r="49" spans="1:92" ht="30" customHeight="1" x14ac:dyDescent="0.3">
      <c r="A49" s="2"/>
      <c r="B49" s="902" t="s">
        <v>70</v>
      </c>
      <c r="C49" s="934" t="str">
        <f>'2b. Example'!U5</f>
        <v>Mobile vendors</v>
      </c>
      <c r="D49" s="665" t="str">
        <f>'2b. Example'!U8</f>
        <v>Preparing food</v>
      </c>
      <c r="E49" s="418" t="str">
        <f>'2b. Example'!X8</f>
        <v>Landfill, domestic consumption</v>
      </c>
      <c r="F49" s="670">
        <f>'2b. Example'!V8</f>
        <v>1.4730000000000001</v>
      </c>
      <c r="G49" s="671">
        <f>'2b. Example'!W8</f>
        <v>4.6175548589341697E-2</v>
      </c>
      <c r="H49" s="675">
        <f>F49*C36</f>
        <v>5.3027999999999999E-2</v>
      </c>
      <c r="I49" s="676"/>
      <c r="J49" s="494"/>
      <c r="K49" s="494"/>
      <c r="L49" s="108"/>
      <c r="M49" s="45"/>
      <c r="N49" s="87"/>
      <c r="CN49" s="25"/>
    </row>
    <row r="50" spans="1:92" x14ac:dyDescent="0.3">
      <c r="A50" s="2"/>
      <c r="B50" s="903"/>
      <c r="C50" s="935"/>
      <c r="D50" s="667"/>
      <c r="E50" s="419"/>
      <c r="F50" s="672"/>
      <c r="G50" s="673"/>
      <c r="H50" s="679"/>
      <c r="I50" s="678"/>
      <c r="J50" s="496"/>
      <c r="K50" s="496"/>
      <c r="L50" s="496"/>
      <c r="M50" s="45"/>
      <c r="N50" s="87"/>
      <c r="CN50" s="25"/>
    </row>
    <row r="51" spans="1:92" ht="31.5" customHeight="1" x14ac:dyDescent="0.3">
      <c r="A51" s="2"/>
      <c r="B51" s="902" t="s">
        <v>71</v>
      </c>
      <c r="C51" s="934" t="str">
        <f>'2b. Example'!U23</f>
        <v>Institutional users</v>
      </c>
      <c r="D51" s="665" t="str">
        <f>'2b. Example'!U26</f>
        <v>Preparing food</v>
      </c>
      <c r="E51" s="418" t="str">
        <f>'2b. Example'!X26</f>
        <v>Landfill, domestic consumption</v>
      </c>
      <c r="F51" s="670">
        <f>'2b. Example'!V26</f>
        <v>6.2E-2</v>
      </c>
      <c r="G51" s="671">
        <f>'2b. Example'!W26</f>
        <v>1.0163934426229509E-2</v>
      </c>
      <c r="H51" s="680">
        <f>F51*C36</f>
        <v>2.2319999999999996E-3</v>
      </c>
      <c r="I51" s="676"/>
      <c r="J51" s="494"/>
      <c r="K51" s="494"/>
      <c r="L51" s="494"/>
      <c r="M51" s="45"/>
      <c r="N51" s="87"/>
      <c r="CN51" s="25"/>
    </row>
    <row r="52" spans="1:92" x14ac:dyDescent="0.3">
      <c r="A52" s="2"/>
      <c r="B52" s="903"/>
      <c r="C52" s="935"/>
      <c r="D52" s="667"/>
      <c r="E52" s="420"/>
      <c r="F52" s="421"/>
      <c r="G52" s="422"/>
      <c r="H52" s="681"/>
      <c r="I52" s="678"/>
      <c r="J52" s="496"/>
      <c r="K52" s="496"/>
      <c r="L52" s="496"/>
      <c r="M52" s="45"/>
      <c r="N52" s="87"/>
      <c r="CN52" s="25"/>
    </row>
    <row r="53" spans="1:92" x14ac:dyDescent="0.3">
      <c r="A53" s="2"/>
      <c r="B53" s="907" t="s">
        <v>72</v>
      </c>
      <c r="C53" s="936"/>
      <c r="D53" s="665"/>
      <c r="E53" s="418"/>
      <c r="F53" s="499"/>
      <c r="G53" s="500"/>
      <c r="H53" s="666"/>
      <c r="I53" s="503"/>
      <c r="J53" s="503"/>
      <c r="K53" s="503"/>
      <c r="L53" s="109"/>
      <c r="M53" s="45"/>
      <c r="N53" s="87"/>
      <c r="CN53" s="25"/>
    </row>
    <row r="54" spans="1:92" x14ac:dyDescent="0.3">
      <c r="A54" s="2"/>
      <c r="B54" s="907"/>
      <c r="C54" s="936"/>
      <c r="D54" s="667"/>
      <c r="E54" s="497"/>
      <c r="F54" s="501"/>
      <c r="G54" s="502"/>
      <c r="H54" s="669"/>
      <c r="I54" s="496"/>
      <c r="J54" s="496"/>
      <c r="K54" s="496"/>
      <c r="L54" s="498"/>
      <c r="M54" s="45"/>
      <c r="N54" s="87"/>
      <c r="CN54" s="25"/>
    </row>
    <row r="55" spans="1:92" x14ac:dyDescent="0.3">
      <c r="A55" s="2"/>
      <c r="B55" s="902" t="s">
        <v>73</v>
      </c>
      <c r="C55" s="934"/>
      <c r="D55" s="665"/>
      <c r="E55" s="418"/>
      <c r="F55" s="499"/>
      <c r="G55" s="500"/>
      <c r="H55" s="666"/>
      <c r="I55" s="503"/>
      <c r="J55" s="503"/>
      <c r="K55" s="503"/>
      <c r="L55" s="110"/>
      <c r="M55" s="45"/>
      <c r="N55" s="87"/>
      <c r="CN55" s="25"/>
    </row>
    <row r="56" spans="1:92" x14ac:dyDescent="0.3">
      <c r="A56" s="2"/>
      <c r="B56" s="903"/>
      <c r="C56" s="935"/>
      <c r="D56" s="667"/>
      <c r="E56" s="497"/>
      <c r="F56" s="501"/>
      <c r="G56" s="502"/>
      <c r="H56" s="669"/>
      <c r="I56" s="496"/>
      <c r="J56" s="496"/>
      <c r="K56" s="496"/>
      <c r="L56" s="496"/>
      <c r="M56" s="45"/>
      <c r="N56" s="87"/>
      <c r="CN56" s="25"/>
    </row>
    <row r="57" spans="1:92" ht="15" customHeight="1" x14ac:dyDescent="0.3">
      <c r="A57" s="2"/>
      <c r="B57" s="907" t="s">
        <v>74</v>
      </c>
      <c r="C57" s="934"/>
      <c r="D57" s="665"/>
      <c r="E57" s="418"/>
      <c r="F57" s="499"/>
      <c r="G57" s="500"/>
      <c r="H57" s="666"/>
      <c r="I57" s="503"/>
      <c r="J57" s="503"/>
      <c r="K57" s="503"/>
      <c r="L57" s="503"/>
      <c r="M57" s="45"/>
      <c r="N57" s="87"/>
      <c r="CN57" s="25"/>
    </row>
    <row r="58" spans="1:92" ht="15" customHeight="1" x14ac:dyDescent="0.3">
      <c r="A58" s="2"/>
      <c r="B58" s="907"/>
      <c r="C58" s="936"/>
      <c r="D58" s="667"/>
      <c r="E58" s="497"/>
      <c r="F58" s="501"/>
      <c r="G58" s="502"/>
      <c r="H58" s="669"/>
      <c r="I58" s="496"/>
      <c r="J58" s="496"/>
      <c r="K58" s="496"/>
      <c r="L58" s="495"/>
      <c r="M58" s="45"/>
      <c r="N58" s="87"/>
      <c r="CN58" s="25"/>
    </row>
    <row r="59" spans="1:92" x14ac:dyDescent="0.3">
      <c r="A59" s="2"/>
      <c r="B59" s="902" t="s">
        <v>75</v>
      </c>
      <c r="C59" s="934"/>
      <c r="D59" s="665"/>
      <c r="E59" s="418"/>
      <c r="F59" s="499"/>
      <c r="G59" s="500"/>
      <c r="H59" s="666"/>
      <c r="I59" s="503"/>
      <c r="J59" s="503"/>
      <c r="K59" s="503"/>
      <c r="L59" s="494"/>
      <c r="M59" s="45"/>
      <c r="N59" s="87"/>
      <c r="CN59" s="25"/>
    </row>
    <row r="60" spans="1:92" x14ac:dyDescent="0.3">
      <c r="A60" s="2"/>
      <c r="B60" s="903"/>
      <c r="C60" s="935"/>
      <c r="D60" s="667"/>
      <c r="E60" s="497"/>
      <c r="F60" s="501"/>
      <c r="G60" s="502"/>
      <c r="H60" s="669"/>
      <c r="I60" s="496"/>
      <c r="J60" s="496"/>
      <c r="K60" s="496"/>
      <c r="L60" s="496"/>
      <c r="M60" s="45"/>
      <c r="N60" s="87"/>
      <c r="CN60" s="25"/>
    </row>
    <row r="61" spans="1:92" x14ac:dyDescent="0.3">
      <c r="A61" s="2"/>
      <c r="B61" s="907" t="s">
        <v>76</v>
      </c>
      <c r="C61" s="936"/>
      <c r="D61" s="665"/>
      <c r="E61" s="418"/>
      <c r="F61" s="499"/>
      <c r="G61" s="500"/>
      <c r="H61" s="666"/>
      <c r="I61" s="503"/>
      <c r="J61" s="503"/>
      <c r="K61" s="503"/>
      <c r="L61" s="503"/>
      <c r="M61" s="45"/>
      <c r="N61" s="87"/>
      <c r="CN61" s="25"/>
    </row>
    <row r="62" spans="1:92" x14ac:dyDescent="0.3">
      <c r="A62" s="2"/>
      <c r="B62" s="907"/>
      <c r="C62" s="936"/>
      <c r="D62" s="667"/>
      <c r="E62" s="497"/>
      <c r="F62" s="501"/>
      <c r="G62" s="502"/>
      <c r="H62" s="669"/>
      <c r="I62" s="496"/>
      <c r="J62" s="496"/>
      <c r="K62" s="496"/>
      <c r="L62" s="498"/>
      <c r="M62" s="45"/>
      <c r="N62" s="87"/>
      <c r="CN62" s="25"/>
    </row>
    <row r="63" spans="1:92" x14ac:dyDescent="0.3">
      <c r="A63" s="2"/>
      <c r="B63" s="902" t="s">
        <v>77</v>
      </c>
      <c r="C63" s="934"/>
      <c r="D63" s="665"/>
      <c r="E63" s="418"/>
      <c r="F63" s="499"/>
      <c r="G63" s="500"/>
      <c r="H63" s="666"/>
      <c r="I63" s="503"/>
      <c r="J63" s="503"/>
      <c r="K63" s="503"/>
      <c r="L63" s="494"/>
      <c r="M63" s="45"/>
      <c r="N63" s="87"/>
      <c r="CN63" s="25"/>
    </row>
    <row r="64" spans="1:92" x14ac:dyDescent="0.3">
      <c r="A64" s="2"/>
      <c r="B64" s="903"/>
      <c r="C64" s="935"/>
      <c r="D64" s="667"/>
      <c r="E64" s="497"/>
      <c r="F64" s="501"/>
      <c r="G64" s="502"/>
      <c r="H64" s="669"/>
      <c r="I64" s="496"/>
      <c r="J64" s="496"/>
      <c r="K64" s="496"/>
      <c r="L64" s="496"/>
      <c r="M64" s="45"/>
      <c r="N64" s="87"/>
      <c r="CN64" s="25"/>
    </row>
    <row r="65" spans="1:92" x14ac:dyDescent="0.3">
      <c r="A65" s="2"/>
      <c r="B65" s="907" t="s">
        <v>78</v>
      </c>
      <c r="C65" s="936"/>
      <c r="D65" s="665"/>
      <c r="E65" s="418"/>
      <c r="F65" s="499"/>
      <c r="G65" s="500"/>
      <c r="H65" s="666"/>
      <c r="I65" s="503"/>
      <c r="J65" s="503"/>
      <c r="K65" s="503"/>
      <c r="L65" s="503"/>
      <c r="M65" s="45"/>
      <c r="N65" s="87"/>
      <c r="CN65" s="25"/>
    </row>
    <row r="66" spans="1:92" x14ac:dyDescent="0.3">
      <c r="A66" s="2"/>
      <c r="B66" s="907"/>
      <c r="C66" s="936"/>
      <c r="D66" s="667"/>
      <c r="E66" s="497"/>
      <c r="F66" s="501"/>
      <c r="G66" s="502"/>
      <c r="H66" s="669"/>
      <c r="I66" s="496"/>
      <c r="J66" s="496"/>
      <c r="K66" s="496"/>
      <c r="L66" s="498"/>
      <c r="M66" s="45"/>
      <c r="N66" s="87"/>
      <c r="CN66" s="25"/>
    </row>
    <row r="67" spans="1:92" x14ac:dyDescent="0.3">
      <c r="A67" s="2"/>
      <c r="B67" s="902" t="s">
        <v>79</v>
      </c>
      <c r="C67" s="934"/>
      <c r="D67" s="665"/>
      <c r="E67" s="418"/>
      <c r="F67" s="499"/>
      <c r="G67" s="500"/>
      <c r="H67" s="666"/>
      <c r="I67" s="503"/>
      <c r="J67" s="503"/>
      <c r="K67" s="503"/>
      <c r="L67" s="494"/>
      <c r="M67" s="45"/>
      <c r="N67" s="87"/>
      <c r="CN67" s="25"/>
    </row>
    <row r="68" spans="1:92" x14ac:dyDescent="0.3">
      <c r="A68" s="2"/>
      <c r="B68" s="903"/>
      <c r="C68" s="935"/>
      <c r="D68" s="667"/>
      <c r="E68" s="497"/>
      <c r="F68" s="501"/>
      <c r="G68" s="502"/>
      <c r="H68" s="669"/>
      <c r="I68" s="496"/>
      <c r="J68" s="496"/>
      <c r="K68" s="496"/>
      <c r="L68" s="496"/>
      <c r="M68" s="45"/>
      <c r="N68" s="87"/>
      <c r="CN68" s="25"/>
    </row>
    <row r="69" spans="1:92" x14ac:dyDescent="0.3">
      <c r="A69" s="2"/>
      <c r="B69" s="946" t="s">
        <v>80</v>
      </c>
      <c r="C69" s="934"/>
      <c r="D69" s="665"/>
      <c r="E69" s="418"/>
      <c r="F69" s="499"/>
      <c r="G69" s="500"/>
      <c r="H69" s="666"/>
      <c r="I69" s="494"/>
      <c r="J69" s="494"/>
      <c r="K69" s="494"/>
      <c r="L69" s="494"/>
      <c r="M69" s="45"/>
      <c r="N69" s="87"/>
      <c r="CN69" s="25"/>
    </row>
    <row r="70" spans="1:92" x14ac:dyDescent="0.3">
      <c r="A70" s="2"/>
      <c r="B70" s="946"/>
      <c r="C70" s="935"/>
      <c r="D70" s="667"/>
      <c r="E70" s="420"/>
      <c r="F70" s="501"/>
      <c r="G70" s="502"/>
      <c r="H70" s="668"/>
      <c r="I70" s="496"/>
      <c r="J70" s="496"/>
      <c r="K70" s="496"/>
      <c r="L70" s="496"/>
      <c r="M70" s="45"/>
      <c r="N70" s="87"/>
      <c r="CN70" s="25"/>
    </row>
    <row r="71" spans="1:92" x14ac:dyDescent="0.3">
      <c r="A71" s="2"/>
      <c r="B71" s="114"/>
      <c r="C71" s="487"/>
      <c r="D71" s="114"/>
      <c r="E71" s="114"/>
      <c r="F71" s="114"/>
      <c r="G71" s="114"/>
      <c r="H71" s="114"/>
      <c r="I71" s="114"/>
      <c r="J71" s="114"/>
      <c r="K71" s="114"/>
      <c r="M71" s="102"/>
    </row>
    <row r="72" spans="1:92" s="714" customFormat="1" x14ac:dyDescent="0.3">
      <c r="A72" s="26" t="s">
        <v>1692</v>
      </c>
      <c r="B72" s="708"/>
      <c r="C72" s="708"/>
      <c r="D72" s="708"/>
      <c r="E72" s="707"/>
      <c r="F72" s="715"/>
      <c r="G72" s="715"/>
      <c r="H72" s="14"/>
      <c r="I72" s="114"/>
      <c r="J72" s="114"/>
      <c r="K72" s="114"/>
      <c r="L72" s="506"/>
      <c r="M72" s="102"/>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row>
    <row r="73" spans="1:92" s="714" customFormat="1" ht="32.25" customHeight="1" x14ac:dyDescent="0.3">
      <c r="A73" s="36" t="s">
        <v>48</v>
      </c>
      <c r="B73" s="906" t="s">
        <v>1752</v>
      </c>
      <c r="C73" s="906"/>
      <c r="D73" s="906"/>
      <c r="E73" s="906"/>
      <c r="F73" s="906"/>
      <c r="G73" s="906"/>
      <c r="H73" s="906"/>
      <c r="I73" s="114"/>
      <c r="J73" s="114"/>
      <c r="K73" s="114"/>
      <c r="L73" s="506"/>
      <c r="M73" s="102"/>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row>
    <row r="74" spans="1:92" s="714" customFormat="1" x14ac:dyDescent="0.3">
      <c r="A74" s="53" t="s">
        <v>49</v>
      </c>
      <c r="B74" s="840" t="s">
        <v>1703</v>
      </c>
      <c r="C74" s="840"/>
      <c r="D74" s="840"/>
      <c r="E74" s="840"/>
      <c r="F74" s="840"/>
      <c r="G74" s="840"/>
      <c r="H74" s="840"/>
      <c r="I74" s="114"/>
      <c r="J74" s="114"/>
      <c r="K74" s="114"/>
      <c r="L74" s="506"/>
      <c r="M74" s="102"/>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row>
    <row r="75" spans="1:92" s="714" customFormat="1" x14ac:dyDescent="0.3">
      <c r="A75" s="53" t="s">
        <v>50</v>
      </c>
      <c r="B75" s="840" t="s">
        <v>1705</v>
      </c>
      <c r="C75" s="840"/>
      <c r="D75" s="840"/>
      <c r="E75" s="840"/>
      <c r="F75" s="840"/>
      <c r="G75" s="840"/>
      <c r="H75" s="840"/>
      <c r="I75" s="114"/>
      <c r="J75" s="114"/>
      <c r="K75" s="114"/>
      <c r="L75" s="506"/>
      <c r="M75" s="102"/>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row>
    <row r="76" spans="1:92" s="714" customFormat="1" ht="48.75" customHeight="1" x14ac:dyDescent="0.3">
      <c r="A76" s="36" t="s">
        <v>112</v>
      </c>
      <c r="B76" s="840" t="s">
        <v>1695</v>
      </c>
      <c r="C76" s="840"/>
      <c r="D76" s="840"/>
      <c r="E76" s="840"/>
      <c r="F76" s="840"/>
      <c r="G76" s="840"/>
      <c r="H76" s="840"/>
      <c r="I76" s="114"/>
      <c r="J76" s="114"/>
      <c r="K76" s="114"/>
      <c r="L76" s="506"/>
      <c r="M76" s="102"/>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row>
    <row r="77" spans="1:92" s="714" customFormat="1" x14ac:dyDescent="0.3">
      <c r="A77" s="2"/>
      <c r="B77" s="114"/>
      <c r="C77" s="708"/>
      <c r="D77" s="114"/>
      <c r="E77" s="114"/>
      <c r="F77" s="114"/>
      <c r="G77" s="114"/>
      <c r="H77" s="114"/>
      <c r="I77" s="114"/>
      <c r="J77" s="114"/>
      <c r="K77" s="114"/>
      <c r="L77" s="506"/>
      <c r="M77" s="102"/>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row>
    <row r="78" spans="1:92" s="714" customFormat="1" x14ac:dyDescent="0.3">
      <c r="A78" s="2"/>
      <c r="B78" s="14" t="s">
        <v>1693</v>
      </c>
      <c r="C78" s="708"/>
      <c r="D78" s="114"/>
      <c r="E78" s="114"/>
      <c r="F78" s="114"/>
      <c r="G78" s="114"/>
      <c r="H78" s="114"/>
      <c r="I78" s="114"/>
      <c r="J78" s="114"/>
      <c r="K78" s="114"/>
      <c r="L78" s="506"/>
      <c r="M78" s="102"/>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row>
    <row r="79" spans="1:92" ht="15" customHeight="1" x14ac:dyDescent="0.3">
      <c r="A79" s="26"/>
      <c r="B79" s="928" t="s">
        <v>1694</v>
      </c>
      <c r="C79" s="929"/>
      <c r="D79" s="90" t="s">
        <v>1646</v>
      </c>
      <c r="E79" s="90" t="s">
        <v>1736</v>
      </c>
      <c r="F79" s="11"/>
      <c r="G79" s="485"/>
      <c r="H79" s="485"/>
      <c r="I79" s="114"/>
      <c r="J79" s="114"/>
      <c r="K79" s="114"/>
      <c r="M79" s="102"/>
    </row>
    <row r="80" spans="1:92" s="25" customFormat="1" x14ac:dyDescent="0.3">
      <c r="A80" s="2">
        <v>1</v>
      </c>
      <c r="B80" s="932" t="s">
        <v>150</v>
      </c>
      <c r="C80" s="933"/>
      <c r="D80" s="730">
        <f>VLOOKUP(B$80,C$41:H$70,6,FALSE)</f>
        <v>1.0746450000000001</v>
      </c>
      <c r="E80" s="731" t="str">
        <f>AM14</f>
        <v>Bangladeshi Taka (TK)/year</v>
      </c>
      <c r="F80" s="719"/>
      <c r="G80" s="114"/>
      <c r="H80" s="114"/>
      <c r="I80" s="114"/>
      <c r="J80" s="114"/>
      <c r="K80" s="114"/>
      <c r="L80" s="506"/>
      <c r="M80" s="102"/>
      <c r="CN80"/>
    </row>
    <row r="81" spans="1:92" s="25" customFormat="1" ht="15" customHeight="1" x14ac:dyDescent="0.3">
      <c r="A81" s="2">
        <v>2</v>
      </c>
      <c r="B81" s="932" t="s">
        <v>151</v>
      </c>
      <c r="C81" s="933"/>
      <c r="D81" s="730">
        <f>VLOOKUP(B$81,C$41:H$70,6,FALSE)</f>
        <v>6.4728000000000008E-2</v>
      </c>
      <c r="E81" s="731" t="str">
        <f>AM14</f>
        <v>Bangladeshi Taka (TK)/year</v>
      </c>
      <c r="F81" s="719"/>
      <c r="G81" s="114"/>
      <c r="H81" s="114"/>
      <c r="I81" s="114"/>
      <c r="J81" s="114"/>
      <c r="K81" s="114"/>
      <c r="L81" s="506"/>
      <c r="M81" s="102"/>
      <c r="CN81"/>
    </row>
    <row r="82" spans="1:92" s="25" customFormat="1" ht="14.4" customHeight="1" x14ac:dyDescent="0.3">
      <c r="A82" s="2">
        <v>3</v>
      </c>
      <c r="B82" s="932" t="s">
        <v>1653</v>
      </c>
      <c r="C82" s="933"/>
      <c r="D82" s="730">
        <f>VLOOKUP(B$82,C$41:H$70,6,FALSE)</f>
        <v>5.3027999999999999E-2</v>
      </c>
      <c r="E82" s="731" t="str">
        <f>AM14</f>
        <v>Bangladeshi Taka (TK)/year</v>
      </c>
      <c r="F82" s="719"/>
      <c r="G82" s="114"/>
      <c r="H82" s="114"/>
      <c r="I82" s="114"/>
      <c r="J82" s="114"/>
      <c r="K82" s="114"/>
      <c r="L82" s="506"/>
      <c r="M82" s="102"/>
      <c r="CN82"/>
    </row>
    <row r="83" spans="1:92" s="25" customFormat="1" ht="79.5" customHeight="1" x14ac:dyDescent="0.3">
      <c r="A83" s="2"/>
      <c r="B83" s="844" t="s">
        <v>1706</v>
      </c>
      <c r="C83" s="844"/>
      <c r="D83" s="844"/>
      <c r="E83" s="844"/>
      <c r="F83" s="844"/>
      <c r="G83" s="844"/>
      <c r="H83" s="844"/>
      <c r="I83" s="114"/>
      <c r="J83" s="114"/>
      <c r="K83" s="114"/>
      <c r="L83" s="506"/>
      <c r="M83" s="102"/>
      <c r="CN83"/>
    </row>
    <row r="84" spans="1:92" s="25" customFormat="1" ht="14.4" customHeight="1" x14ac:dyDescent="0.3">
      <c r="A84" s="2"/>
      <c r="B84" s="486"/>
      <c r="C84" s="486"/>
      <c r="D84" s="486"/>
      <c r="E84" s="114"/>
      <c r="F84" s="114"/>
      <c r="G84" s="114"/>
      <c r="H84" s="114"/>
      <c r="I84" s="114"/>
      <c r="J84" s="114"/>
      <c r="K84" s="114"/>
      <c r="L84" s="506"/>
      <c r="M84" s="102"/>
      <c r="CN84"/>
    </row>
    <row r="85" spans="1:92" s="25" customFormat="1" ht="15" thickBot="1" x14ac:dyDescent="0.35">
      <c r="A85" s="2"/>
      <c r="B85" s="114"/>
      <c r="C85" s="114"/>
      <c r="D85" s="114"/>
      <c r="E85" s="114"/>
      <c r="F85" s="114"/>
      <c r="G85" s="114"/>
      <c r="H85" s="114"/>
      <c r="I85" s="114"/>
      <c r="J85" s="114"/>
      <c r="K85" s="114"/>
      <c r="L85" s="506"/>
      <c r="M85" s="102"/>
      <c r="CN85"/>
    </row>
    <row r="86" spans="1:92" s="25" customFormat="1" ht="18.600000000000001" thickBot="1" x14ac:dyDescent="0.4">
      <c r="A86" s="2"/>
      <c r="B86" s="504" t="s">
        <v>56</v>
      </c>
      <c r="C86" s="114"/>
      <c r="D86" s="114"/>
      <c r="E86" s="114"/>
      <c r="F86" s="505"/>
      <c r="G86" s="114"/>
      <c r="H86" s="114"/>
      <c r="I86" s="114"/>
      <c r="J86" s="114"/>
      <c r="K86" s="114"/>
      <c r="L86" s="506"/>
      <c r="M86" s="102"/>
      <c r="CN86"/>
    </row>
    <row r="87" spans="1:92" s="25" customFormat="1" x14ac:dyDescent="0.3">
      <c r="A87" s="2"/>
      <c r="B87" s="114"/>
      <c r="C87" s="114"/>
      <c r="D87" s="114"/>
      <c r="E87" s="114"/>
      <c r="F87" s="114"/>
      <c r="G87" s="114"/>
      <c r="H87" s="114"/>
      <c r="I87" s="114"/>
      <c r="J87" s="114"/>
      <c r="K87" s="114"/>
      <c r="L87" s="506"/>
      <c r="M87" s="102"/>
      <c r="CN87"/>
    </row>
    <row r="88" spans="1:92" s="25" customFormat="1" x14ac:dyDescent="0.3">
      <c r="A88" s="2"/>
      <c r="B88" s="114"/>
      <c r="C88" s="114"/>
      <c r="D88" s="114"/>
      <c r="E88" s="114"/>
      <c r="F88" s="114"/>
      <c r="G88" s="114"/>
      <c r="H88" s="114"/>
      <c r="I88" s="114"/>
      <c r="J88" s="114"/>
      <c r="K88" s="114"/>
      <c r="L88" s="506"/>
      <c r="M88" s="102"/>
      <c r="CN88"/>
    </row>
    <row r="89" spans="1:92" s="25" customFormat="1" x14ac:dyDescent="0.3">
      <c r="A89" s="2"/>
      <c r="B89" s="114"/>
      <c r="C89" s="114"/>
      <c r="D89" s="114"/>
      <c r="E89" s="114"/>
      <c r="F89" s="114"/>
      <c r="G89" s="114"/>
      <c r="H89" s="114"/>
      <c r="I89" s="114"/>
      <c r="J89" s="114"/>
      <c r="K89" s="114"/>
      <c r="L89" s="506"/>
      <c r="M89" s="102"/>
      <c r="CN89"/>
    </row>
    <row r="90" spans="1:92" s="25" customFormat="1" x14ac:dyDescent="0.3">
      <c r="A90" s="2"/>
      <c r="B90" s="114"/>
      <c r="C90" s="114"/>
      <c r="D90" s="114"/>
      <c r="E90" s="114"/>
      <c r="F90" s="114"/>
      <c r="G90" s="114"/>
      <c r="H90" s="114"/>
      <c r="I90" s="114"/>
      <c r="J90" s="114"/>
      <c r="K90" s="114"/>
      <c r="L90" s="506"/>
      <c r="M90" s="102"/>
      <c r="CN90"/>
    </row>
    <row r="91" spans="1:92" s="25" customFormat="1" x14ac:dyDescent="0.3">
      <c r="A91" s="2"/>
      <c r="B91" s="114"/>
      <c r="C91" s="114"/>
      <c r="D91" s="114"/>
      <c r="E91" s="114"/>
      <c r="F91" s="114"/>
      <c r="G91" s="114"/>
      <c r="H91" s="114"/>
      <c r="I91" s="114"/>
      <c r="J91" s="114"/>
      <c r="K91" s="114"/>
      <c r="L91" s="506"/>
      <c r="M91" s="102"/>
      <c r="CN91"/>
    </row>
    <row r="92" spans="1:92" s="25" customFormat="1" x14ac:dyDescent="0.3">
      <c r="A92" s="2"/>
      <c r="B92" s="114"/>
      <c r="C92" s="114"/>
      <c r="D92" s="114"/>
      <c r="E92" s="114"/>
      <c r="F92" s="114"/>
      <c r="G92" s="114"/>
      <c r="H92" s="114"/>
      <c r="I92" s="114"/>
      <c r="J92" s="114"/>
      <c r="K92" s="114"/>
      <c r="L92" s="733" t="s">
        <v>225</v>
      </c>
      <c r="M92" s="733"/>
      <c r="CN92"/>
    </row>
    <row r="93" spans="1:92" s="25" customFormat="1" x14ac:dyDescent="0.3">
      <c r="B93" s="118"/>
      <c r="C93" s="118"/>
      <c r="D93" s="118"/>
      <c r="E93" s="118"/>
      <c r="F93" s="118"/>
      <c r="G93" s="118"/>
      <c r="H93" s="118"/>
      <c r="I93" s="118"/>
      <c r="J93" s="118"/>
      <c r="K93" s="118"/>
      <c r="L93" s="507"/>
      <c r="M93" s="87"/>
      <c r="CN93"/>
    </row>
    <row r="94" spans="1:92" s="25" customFormat="1" x14ac:dyDescent="0.3">
      <c r="B94" s="118"/>
      <c r="C94" s="118"/>
      <c r="D94" s="118"/>
      <c r="E94" s="118"/>
      <c r="F94" s="118"/>
      <c r="G94" s="118"/>
      <c r="H94" s="118"/>
      <c r="I94" s="118"/>
      <c r="J94" s="118"/>
      <c r="K94" s="118"/>
      <c r="L94" s="507"/>
      <c r="M94" s="87"/>
      <c r="CN94"/>
    </row>
    <row r="95" spans="1:92" s="25" customFormat="1" x14ac:dyDescent="0.3">
      <c r="B95" s="118"/>
      <c r="C95" s="118"/>
      <c r="D95" s="118"/>
      <c r="E95" s="118"/>
      <c r="F95" s="118"/>
      <c r="G95" s="118"/>
      <c r="H95" s="118"/>
      <c r="I95" s="118"/>
      <c r="J95" s="118"/>
      <c r="K95" s="118"/>
      <c r="L95" s="507"/>
      <c r="M95" s="87"/>
      <c r="CN95"/>
    </row>
    <row r="96" spans="1:92" s="25" customFormat="1" x14ac:dyDescent="0.3">
      <c r="B96" s="118"/>
      <c r="C96" s="118"/>
      <c r="D96" s="118"/>
      <c r="E96" s="118"/>
      <c r="F96" s="118"/>
      <c r="G96" s="118"/>
      <c r="H96" s="118"/>
      <c r="I96" s="118"/>
      <c r="J96" s="118"/>
      <c r="K96" s="118"/>
      <c r="L96" s="507"/>
      <c r="M96" s="87"/>
      <c r="CN96"/>
    </row>
    <row r="97" spans="1:92" s="25" customFormat="1" x14ac:dyDescent="0.3">
      <c r="B97" s="118"/>
      <c r="C97" s="118"/>
      <c r="D97" s="118"/>
      <c r="E97" s="118"/>
      <c r="F97" s="118"/>
      <c r="G97" s="118"/>
      <c r="H97" s="118"/>
      <c r="I97" s="118"/>
      <c r="J97" s="118"/>
      <c r="K97" s="118"/>
      <c r="L97" s="507"/>
      <c r="M97" s="87"/>
      <c r="CN97"/>
    </row>
    <row r="98" spans="1:92" s="87" customFormat="1" x14ac:dyDescent="0.3">
      <c r="A98" s="25"/>
      <c r="B98" s="118"/>
      <c r="C98" s="118"/>
      <c r="D98" s="118"/>
      <c r="E98" s="118"/>
      <c r="F98" s="118"/>
      <c r="G98" s="118"/>
      <c r="H98" s="118"/>
      <c r="I98" s="118"/>
      <c r="J98" s="118"/>
      <c r="K98" s="118"/>
      <c r="L98" s="507"/>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row>
    <row r="99" spans="1:92" s="87" customFormat="1" x14ac:dyDescent="0.3">
      <c r="A99" s="25"/>
      <c r="B99" s="118"/>
      <c r="C99" s="118"/>
      <c r="D99" s="118"/>
      <c r="E99" s="118"/>
      <c r="F99" s="118"/>
      <c r="G99" s="118"/>
      <c r="H99" s="118"/>
      <c r="I99" s="118"/>
      <c r="J99" s="118"/>
      <c r="K99" s="118"/>
      <c r="L99" s="507"/>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row>
    <row r="100" spans="1:92" s="87" customFormat="1" x14ac:dyDescent="0.3">
      <c r="A100" s="25"/>
      <c r="B100" s="118"/>
      <c r="C100" s="118"/>
      <c r="D100" s="118"/>
      <c r="E100" s="118"/>
      <c r="F100" s="118"/>
      <c r="G100" s="118"/>
      <c r="H100" s="118"/>
      <c r="I100" s="118"/>
      <c r="J100" s="118"/>
      <c r="K100" s="118"/>
      <c r="L100" s="507"/>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row>
    <row r="101" spans="1:92" s="87" customFormat="1" x14ac:dyDescent="0.3">
      <c r="A101" s="25"/>
      <c r="B101" s="118"/>
      <c r="C101" s="118"/>
      <c r="D101" s="118"/>
      <c r="E101" s="118"/>
      <c r="F101" s="118"/>
      <c r="G101" s="118"/>
      <c r="H101" s="118"/>
      <c r="I101" s="118"/>
      <c r="J101" s="118"/>
      <c r="K101" s="118"/>
      <c r="L101" s="507"/>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row>
    <row r="102" spans="1:92" s="87" customFormat="1" x14ac:dyDescent="0.3">
      <c r="A102" s="25"/>
      <c r="B102" s="118"/>
      <c r="C102" s="118"/>
      <c r="D102" s="118"/>
      <c r="E102" s="118"/>
      <c r="F102" s="118"/>
      <c r="G102" s="118"/>
      <c r="H102" s="118"/>
      <c r="I102" s="118"/>
      <c r="J102" s="118"/>
      <c r="K102" s="118"/>
      <c r="L102" s="507"/>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row>
    <row r="103" spans="1:92" s="87" customFormat="1" x14ac:dyDescent="0.3">
      <c r="A103" s="25"/>
      <c r="B103" s="118"/>
      <c r="C103" s="118"/>
      <c r="D103" s="118"/>
      <c r="E103" s="118"/>
      <c r="F103" s="118"/>
      <c r="G103" s="118"/>
      <c r="H103" s="118"/>
      <c r="I103" s="118"/>
      <c r="J103" s="118"/>
      <c r="K103" s="118"/>
      <c r="L103" s="507"/>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row>
    <row r="104" spans="1:92" s="87" customFormat="1" x14ac:dyDescent="0.3">
      <c r="A104" s="25"/>
      <c r="B104" s="118"/>
      <c r="C104" s="118"/>
      <c r="D104" s="118"/>
      <c r="E104" s="118"/>
      <c r="F104" s="118"/>
      <c r="G104" s="118"/>
      <c r="H104" s="118"/>
      <c r="I104" s="118"/>
      <c r="J104" s="118"/>
      <c r="K104" s="118"/>
      <c r="L104" s="507"/>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row>
    <row r="105" spans="1:92" s="87" customFormat="1" x14ac:dyDescent="0.3">
      <c r="A105" s="25"/>
      <c r="B105" s="118"/>
      <c r="C105" s="118"/>
      <c r="D105" s="118"/>
      <c r="E105" s="118"/>
      <c r="F105" s="118"/>
      <c r="G105" s="118"/>
      <c r="H105" s="118"/>
      <c r="I105" s="118"/>
      <c r="J105" s="118"/>
      <c r="K105" s="118"/>
      <c r="L105" s="507"/>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row>
    <row r="106" spans="1:92" s="87" customFormat="1" x14ac:dyDescent="0.3">
      <c r="A106" s="25"/>
      <c r="B106" s="118"/>
      <c r="C106" s="118"/>
      <c r="D106" s="118"/>
      <c r="E106" s="118"/>
      <c r="F106" s="118"/>
      <c r="G106" s="118"/>
      <c r="H106" s="118"/>
      <c r="I106" s="118"/>
      <c r="J106" s="118"/>
      <c r="K106" s="118"/>
      <c r="L106" s="507"/>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row>
    <row r="107" spans="1:92" s="87" customFormat="1" x14ac:dyDescent="0.3">
      <c r="A107" s="25"/>
      <c r="B107" s="118"/>
      <c r="C107" s="118"/>
      <c r="D107" s="118"/>
      <c r="E107" s="118"/>
      <c r="F107" s="118"/>
      <c r="G107" s="118"/>
      <c r="H107" s="118"/>
      <c r="I107" s="118"/>
      <c r="J107" s="118"/>
      <c r="K107" s="118"/>
      <c r="L107" s="507"/>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row>
    <row r="108" spans="1:92" s="87" customFormat="1" x14ac:dyDescent="0.3">
      <c r="A108" s="25"/>
      <c r="B108" s="118"/>
      <c r="C108" s="118"/>
      <c r="D108" s="118"/>
      <c r="E108" s="118"/>
      <c r="F108" s="118"/>
      <c r="G108" s="118"/>
      <c r="H108" s="118"/>
      <c r="I108" s="118"/>
      <c r="J108" s="118"/>
      <c r="K108" s="118"/>
      <c r="L108" s="507"/>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row>
    <row r="109" spans="1:92" s="87" customFormat="1" x14ac:dyDescent="0.3">
      <c r="A109" s="25"/>
      <c r="B109" s="118"/>
      <c r="C109" s="118"/>
      <c r="D109" s="118"/>
      <c r="E109" s="118"/>
      <c r="F109" s="118"/>
      <c r="G109" s="118"/>
      <c r="H109" s="118"/>
      <c r="I109" s="118"/>
      <c r="J109" s="118"/>
      <c r="K109" s="118"/>
      <c r="L109" s="507"/>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row>
    <row r="110" spans="1:92" s="87" customFormat="1" x14ac:dyDescent="0.3">
      <c r="A110" s="25"/>
      <c r="B110" s="118"/>
      <c r="C110" s="118"/>
      <c r="D110" s="118"/>
      <c r="E110" s="118"/>
      <c r="F110" s="118"/>
      <c r="G110" s="118"/>
      <c r="H110" s="118"/>
      <c r="I110" s="118"/>
      <c r="J110" s="118"/>
      <c r="K110" s="118"/>
      <c r="L110" s="507"/>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row>
    <row r="111" spans="1:92" s="87" customFormat="1" x14ac:dyDescent="0.3">
      <c r="A111" s="25"/>
      <c r="B111" s="118"/>
      <c r="C111" s="118"/>
      <c r="D111" s="118"/>
      <c r="E111" s="118"/>
      <c r="F111" s="118"/>
      <c r="G111" s="118"/>
      <c r="H111" s="118"/>
      <c r="I111" s="118"/>
      <c r="J111" s="118"/>
      <c r="K111" s="118"/>
      <c r="L111" s="507"/>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row>
    <row r="112" spans="1:92" s="87" customFormat="1" x14ac:dyDescent="0.3">
      <c r="A112" s="25"/>
      <c r="B112" s="118"/>
      <c r="C112" s="118"/>
      <c r="D112" s="118"/>
      <c r="E112" s="118"/>
      <c r="F112" s="118"/>
      <c r="G112" s="118"/>
      <c r="H112" s="118"/>
      <c r="I112" s="118"/>
      <c r="J112" s="118"/>
      <c r="K112" s="118"/>
      <c r="L112" s="507"/>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row>
    <row r="113" spans="1:92" s="87" customFormat="1" x14ac:dyDescent="0.3">
      <c r="A113" s="25"/>
      <c r="B113" s="118"/>
      <c r="C113" s="118"/>
      <c r="D113" s="118"/>
      <c r="E113" s="118"/>
      <c r="F113" s="118"/>
      <c r="G113" s="118"/>
      <c r="H113" s="118"/>
      <c r="I113" s="118"/>
      <c r="J113" s="118"/>
      <c r="K113" s="118"/>
      <c r="L113" s="507"/>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row>
    <row r="114" spans="1:92" s="87" customFormat="1" x14ac:dyDescent="0.3">
      <c r="A114" s="25"/>
      <c r="B114" s="118"/>
      <c r="C114" s="118"/>
      <c r="D114" s="118"/>
      <c r="E114" s="118"/>
      <c r="F114" s="118"/>
      <c r="G114" s="118"/>
      <c r="H114" s="118"/>
      <c r="I114" s="118"/>
      <c r="J114" s="118"/>
      <c r="K114" s="118"/>
      <c r="L114" s="507"/>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row>
    <row r="115" spans="1:92" s="87" customFormat="1" x14ac:dyDescent="0.3">
      <c r="A115" s="25"/>
      <c r="B115" s="118"/>
      <c r="C115" s="118"/>
      <c r="D115" s="118"/>
      <c r="E115" s="118"/>
      <c r="F115" s="118"/>
      <c r="G115" s="118"/>
      <c r="H115" s="118"/>
      <c r="I115" s="118"/>
      <c r="J115" s="118"/>
      <c r="K115" s="118"/>
      <c r="L115" s="507"/>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row>
    <row r="116" spans="1:92" s="87" customFormat="1" x14ac:dyDescent="0.3">
      <c r="A116" s="25"/>
      <c r="B116" s="118"/>
      <c r="C116" s="118"/>
      <c r="D116" s="118"/>
      <c r="E116" s="118"/>
      <c r="F116" s="118"/>
      <c r="G116" s="118"/>
      <c r="H116" s="118"/>
      <c r="I116" s="118"/>
      <c r="J116" s="118"/>
      <c r="K116" s="118"/>
      <c r="L116" s="507"/>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row>
    <row r="117" spans="1:92" s="87" customFormat="1" x14ac:dyDescent="0.3">
      <c r="A117" s="25"/>
      <c r="B117" s="118"/>
      <c r="C117" s="118"/>
      <c r="D117" s="118"/>
      <c r="E117" s="118"/>
      <c r="F117" s="118"/>
      <c r="G117" s="118"/>
      <c r="H117" s="118"/>
      <c r="I117" s="118"/>
      <c r="J117" s="118"/>
      <c r="K117" s="118"/>
      <c r="L117" s="507"/>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row>
    <row r="118" spans="1:92" s="87" customFormat="1" x14ac:dyDescent="0.3">
      <c r="A118" s="25"/>
      <c r="B118" s="118"/>
      <c r="C118" s="118"/>
      <c r="D118" s="118"/>
      <c r="E118" s="118"/>
      <c r="F118" s="118"/>
      <c r="G118" s="118"/>
      <c r="H118" s="118"/>
      <c r="I118" s="118"/>
      <c r="J118" s="118"/>
      <c r="K118" s="118"/>
      <c r="L118" s="507"/>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row>
    <row r="119" spans="1:92" s="87" customFormat="1" x14ac:dyDescent="0.3">
      <c r="A119" s="25"/>
      <c r="B119" s="118"/>
      <c r="C119" s="118"/>
      <c r="D119" s="118"/>
      <c r="E119" s="118"/>
      <c r="F119" s="118"/>
      <c r="G119" s="118"/>
      <c r="H119" s="118"/>
      <c r="I119" s="118"/>
      <c r="J119" s="118"/>
      <c r="K119" s="118"/>
      <c r="L119" s="507"/>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row>
    <row r="120" spans="1:92" s="87" customFormat="1" x14ac:dyDescent="0.3">
      <c r="A120" s="25"/>
      <c r="B120" s="118"/>
      <c r="C120" s="118"/>
      <c r="D120" s="118"/>
      <c r="E120" s="118"/>
      <c r="F120" s="118"/>
      <c r="G120" s="118"/>
      <c r="H120" s="118"/>
      <c r="I120" s="118"/>
      <c r="J120" s="118"/>
      <c r="K120" s="118"/>
      <c r="L120" s="507"/>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row>
    <row r="121" spans="1:92" s="87" customFormat="1" x14ac:dyDescent="0.3">
      <c r="A121" s="25"/>
      <c r="B121" s="118"/>
      <c r="C121" s="118"/>
      <c r="D121" s="118"/>
      <c r="E121" s="118"/>
      <c r="F121" s="118"/>
      <c r="G121" s="118"/>
      <c r="H121" s="118"/>
      <c r="I121" s="118"/>
      <c r="J121" s="118"/>
      <c r="K121" s="118"/>
      <c r="L121" s="507"/>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row>
    <row r="122" spans="1:92" s="87" customFormat="1" x14ac:dyDescent="0.3">
      <c r="A122" s="25"/>
      <c r="B122" s="118"/>
      <c r="C122" s="118"/>
      <c r="D122" s="118"/>
      <c r="E122" s="118"/>
      <c r="F122" s="118"/>
      <c r="G122" s="118"/>
      <c r="H122" s="118"/>
      <c r="I122" s="118"/>
      <c r="J122" s="118"/>
      <c r="K122" s="118"/>
      <c r="L122" s="507"/>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row>
    <row r="123" spans="1:92" s="87" customFormat="1" x14ac:dyDescent="0.3">
      <c r="A123" s="25"/>
      <c r="B123" s="118"/>
      <c r="C123" s="118"/>
      <c r="D123" s="118"/>
      <c r="E123" s="118"/>
      <c r="F123" s="118"/>
      <c r="G123" s="118"/>
      <c r="H123" s="118"/>
      <c r="I123" s="118"/>
      <c r="J123" s="118"/>
      <c r="K123" s="118"/>
      <c r="L123" s="507"/>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row>
    <row r="124" spans="1:92" s="87" customFormat="1" x14ac:dyDescent="0.3">
      <c r="A124" s="25"/>
      <c r="B124" s="118"/>
      <c r="C124" s="118"/>
      <c r="D124" s="118"/>
      <c r="E124" s="118"/>
      <c r="F124" s="118"/>
      <c r="G124" s="118"/>
      <c r="H124" s="118"/>
      <c r="I124" s="118"/>
      <c r="J124" s="118"/>
      <c r="K124" s="118"/>
      <c r="L124" s="507"/>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row>
    <row r="125" spans="1:92" s="87" customFormat="1" x14ac:dyDescent="0.3">
      <c r="A125" s="25"/>
      <c r="B125" s="118"/>
      <c r="C125" s="118"/>
      <c r="D125" s="118"/>
      <c r="E125" s="118"/>
      <c r="F125" s="118"/>
      <c r="G125" s="118"/>
      <c r="H125" s="118"/>
      <c r="I125" s="118"/>
      <c r="J125" s="118"/>
      <c r="K125" s="118"/>
      <c r="L125" s="507"/>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row>
    <row r="126" spans="1:92" s="87" customFormat="1" x14ac:dyDescent="0.3">
      <c r="A126" s="25"/>
      <c r="B126" s="118"/>
      <c r="C126" s="118"/>
      <c r="D126" s="118"/>
      <c r="E126" s="118"/>
      <c r="F126" s="118"/>
      <c r="G126" s="118"/>
      <c r="H126" s="118"/>
      <c r="I126" s="118"/>
      <c r="J126" s="118"/>
      <c r="K126" s="118"/>
      <c r="L126" s="507"/>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row>
    <row r="127" spans="1:92" s="87" customFormat="1" x14ac:dyDescent="0.3">
      <c r="A127" s="25"/>
      <c r="B127" s="118"/>
      <c r="C127" s="118"/>
      <c r="D127" s="118"/>
      <c r="E127" s="118"/>
      <c r="F127" s="118"/>
      <c r="G127" s="118"/>
      <c r="H127" s="118"/>
      <c r="I127" s="118"/>
      <c r="J127" s="118"/>
      <c r="K127" s="118"/>
      <c r="L127" s="507"/>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row>
    <row r="128" spans="1:92" s="87" customFormat="1" x14ac:dyDescent="0.3">
      <c r="A128" s="25"/>
      <c r="B128" s="118"/>
      <c r="C128" s="118"/>
      <c r="D128" s="118"/>
      <c r="E128" s="118"/>
      <c r="F128" s="118"/>
      <c r="G128" s="118"/>
      <c r="H128" s="118"/>
      <c r="I128" s="118"/>
      <c r="J128" s="118"/>
      <c r="K128" s="118"/>
      <c r="L128" s="507"/>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row>
    <row r="129" spans="1:92" s="87" customFormat="1" x14ac:dyDescent="0.3">
      <c r="A129" s="25"/>
      <c r="B129" s="118"/>
      <c r="C129" s="118"/>
      <c r="D129" s="118"/>
      <c r="E129" s="118"/>
      <c r="F129" s="118"/>
      <c r="G129" s="118"/>
      <c r="H129" s="118"/>
      <c r="I129" s="118"/>
      <c r="J129" s="118"/>
      <c r="K129" s="118"/>
      <c r="L129" s="507"/>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row>
    <row r="130" spans="1:92" s="87" customFormat="1" x14ac:dyDescent="0.3">
      <c r="A130" s="25"/>
      <c r="B130" s="118"/>
      <c r="C130" s="118"/>
      <c r="D130" s="118"/>
      <c r="E130" s="118"/>
      <c r="F130" s="118"/>
      <c r="G130" s="118"/>
      <c r="H130" s="118"/>
      <c r="I130" s="118"/>
      <c r="J130" s="118"/>
      <c r="K130" s="118"/>
      <c r="L130" s="507"/>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row>
    <row r="131" spans="1:92" s="87" customFormat="1" x14ac:dyDescent="0.3">
      <c r="A131" s="25"/>
      <c r="B131" s="118"/>
      <c r="C131" s="118"/>
      <c r="D131" s="118"/>
      <c r="E131" s="118"/>
      <c r="F131" s="118"/>
      <c r="G131" s="118"/>
      <c r="H131" s="118"/>
      <c r="I131" s="118"/>
      <c r="J131" s="118"/>
      <c r="K131" s="118"/>
      <c r="L131" s="507"/>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row>
    <row r="132" spans="1:92" s="87" customFormat="1" x14ac:dyDescent="0.3">
      <c r="A132" s="25"/>
      <c r="B132" s="118"/>
      <c r="C132" s="118"/>
      <c r="D132" s="118"/>
      <c r="E132" s="118"/>
      <c r="F132" s="118"/>
      <c r="G132" s="118"/>
      <c r="H132" s="118"/>
      <c r="I132" s="118"/>
      <c r="J132" s="118"/>
      <c r="K132" s="118"/>
      <c r="L132" s="507"/>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row>
    <row r="133" spans="1:92" s="87" customFormat="1" x14ac:dyDescent="0.3">
      <c r="A133" s="25"/>
      <c r="B133" s="118"/>
      <c r="C133" s="118"/>
      <c r="D133" s="118"/>
      <c r="E133" s="118"/>
      <c r="F133" s="118"/>
      <c r="G133" s="118"/>
      <c r="H133" s="118"/>
      <c r="I133" s="118"/>
      <c r="J133" s="118"/>
      <c r="K133" s="118"/>
      <c r="L133" s="507"/>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row>
    <row r="134" spans="1:92" s="87" customFormat="1" x14ac:dyDescent="0.3">
      <c r="A134" s="25"/>
      <c r="B134" s="118"/>
      <c r="C134" s="118"/>
      <c r="D134" s="118"/>
      <c r="E134" s="118"/>
      <c r="F134" s="118"/>
      <c r="G134" s="118"/>
      <c r="H134" s="118"/>
      <c r="I134" s="118"/>
      <c r="J134" s="118"/>
      <c r="K134" s="118"/>
      <c r="L134" s="507"/>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row>
    <row r="135" spans="1:92" s="87" customFormat="1" x14ac:dyDescent="0.3">
      <c r="A135" s="25"/>
      <c r="B135" s="118"/>
      <c r="C135" s="118"/>
      <c r="D135" s="118"/>
      <c r="E135" s="118"/>
      <c r="F135" s="118"/>
      <c r="G135" s="118"/>
      <c r="H135" s="118"/>
      <c r="I135" s="118"/>
      <c r="J135" s="118"/>
      <c r="K135" s="118"/>
      <c r="L135" s="507"/>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row>
    <row r="136" spans="1:92" s="87" customFormat="1" x14ac:dyDescent="0.3">
      <c r="A136" s="25"/>
      <c r="B136" s="118"/>
      <c r="C136" s="118"/>
      <c r="D136" s="118"/>
      <c r="E136" s="118"/>
      <c r="F136" s="118"/>
      <c r="G136" s="118"/>
      <c r="H136" s="118"/>
      <c r="I136" s="118"/>
      <c r="J136" s="118"/>
      <c r="K136" s="118"/>
      <c r="L136" s="507"/>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row>
    <row r="137" spans="1:92" s="87" customFormat="1" x14ac:dyDescent="0.3">
      <c r="A137" s="25"/>
      <c r="B137" s="118"/>
      <c r="C137" s="118"/>
      <c r="D137" s="118"/>
      <c r="E137" s="118"/>
      <c r="F137" s="118"/>
      <c r="G137" s="118"/>
      <c r="H137" s="118"/>
      <c r="I137" s="118"/>
      <c r="J137" s="118"/>
      <c r="K137" s="118"/>
      <c r="L137" s="507"/>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row>
    <row r="138" spans="1:92" s="87" customFormat="1" x14ac:dyDescent="0.3">
      <c r="A138" s="25"/>
      <c r="B138" s="118"/>
      <c r="C138" s="118"/>
      <c r="D138" s="118"/>
      <c r="E138" s="118"/>
      <c r="F138" s="118"/>
      <c r="G138" s="118"/>
      <c r="H138" s="118"/>
      <c r="I138" s="118"/>
      <c r="J138" s="118"/>
      <c r="K138" s="118"/>
      <c r="L138" s="507"/>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row>
    <row r="139" spans="1:92" s="87" customFormat="1" x14ac:dyDescent="0.3">
      <c r="A139" s="25"/>
      <c r="B139" s="118"/>
      <c r="C139" s="118"/>
      <c r="D139" s="118"/>
      <c r="E139" s="118"/>
      <c r="F139" s="118"/>
      <c r="G139" s="118"/>
      <c r="H139" s="118"/>
      <c r="I139" s="118"/>
      <c r="J139" s="118"/>
      <c r="K139" s="118"/>
      <c r="L139" s="507"/>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row>
    <row r="140" spans="1:92" s="87" customFormat="1" x14ac:dyDescent="0.3">
      <c r="A140" s="25"/>
      <c r="B140" s="118"/>
      <c r="C140" s="118"/>
      <c r="D140" s="118"/>
      <c r="E140" s="118"/>
      <c r="F140" s="118"/>
      <c r="G140" s="118"/>
      <c r="H140" s="118"/>
      <c r="I140" s="118"/>
      <c r="J140" s="118"/>
      <c r="K140" s="118"/>
      <c r="L140" s="507"/>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row>
    <row r="141" spans="1:92" s="87" customFormat="1" x14ac:dyDescent="0.3">
      <c r="A141" s="25"/>
      <c r="B141" s="118"/>
      <c r="C141" s="118"/>
      <c r="D141" s="118"/>
      <c r="E141" s="118"/>
      <c r="F141" s="118"/>
      <c r="G141" s="118"/>
      <c r="H141" s="118"/>
      <c r="I141" s="118"/>
      <c r="J141" s="118"/>
      <c r="K141" s="118"/>
      <c r="L141" s="507"/>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row>
    <row r="142" spans="1:92" s="87" customFormat="1" x14ac:dyDescent="0.3">
      <c r="A142" s="25"/>
      <c r="B142" s="118"/>
      <c r="C142" s="118"/>
      <c r="D142" s="118"/>
      <c r="E142" s="118"/>
      <c r="F142" s="118"/>
      <c r="G142" s="118"/>
      <c r="H142" s="118"/>
      <c r="I142" s="118"/>
      <c r="J142" s="118"/>
      <c r="K142" s="118"/>
      <c r="L142" s="507"/>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row>
    <row r="143" spans="1:92" s="87" customFormat="1" x14ac:dyDescent="0.3">
      <c r="A143" s="25"/>
      <c r="B143" s="118"/>
      <c r="C143" s="118"/>
      <c r="D143" s="118"/>
      <c r="E143" s="118"/>
      <c r="F143" s="118"/>
      <c r="G143" s="118"/>
      <c r="H143" s="118"/>
      <c r="I143" s="118"/>
      <c r="J143" s="118"/>
      <c r="K143" s="118"/>
      <c r="L143" s="507"/>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row>
    <row r="144" spans="1:92" s="87" customFormat="1" x14ac:dyDescent="0.3">
      <c r="A144" s="25"/>
      <c r="B144" s="118"/>
      <c r="C144" s="118"/>
      <c r="D144" s="118"/>
      <c r="E144" s="118"/>
      <c r="F144" s="118"/>
      <c r="G144" s="118"/>
      <c r="H144" s="118"/>
      <c r="I144" s="118"/>
      <c r="J144" s="118"/>
      <c r="K144" s="118"/>
      <c r="L144" s="507"/>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row>
    <row r="145" spans="1:92" s="87" customFormat="1" x14ac:dyDescent="0.3">
      <c r="A145" s="25"/>
      <c r="B145" s="118"/>
      <c r="C145" s="118"/>
      <c r="D145" s="118"/>
      <c r="E145" s="118"/>
      <c r="F145" s="118"/>
      <c r="G145" s="118"/>
      <c r="H145" s="118"/>
      <c r="I145" s="118"/>
      <c r="J145" s="118"/>
      <c r="K145" s="118"/>
      <c r="L145" s="507"/>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row>
    <row r="146" spans="1:92" s="87" customFormat="1" x14ac:dyDescent="0.3">
      <c r="A146" s="25"/>
      <c r="B146" s="118"/>
      <c r="C146" s="118"/>
      <c r="D146" s="118"/>
      <c r="E146" s="118"/>
      <c r="F146" s="118"/>
      <c r="G146" s="118"/>
      <c r="H146" s="118"/>
      <c r="I146" s="118"/>
      <c r="J146" s="118"/>
      <c r="K146" s="118"/>
      <c r="L146" s="507"/>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row>
    <row r="147" spans="1:92" s="87" customFormat="1" x14ac:dyDescent="0.3">
      <c r="A147" s="25"/>
      <c r="B147" s="118"/>
      <c r="C147" s="118"/>
      <c r="D147" s="118"/>
      <c r="E147" s="118"/>
      <c r="F147" s="118"/>
      <c r="G147" s="118"/>
      <c r="H147" s="118"/>
      <c r="I147" s="118"/>
      <c r="J147" s="118"/>
      <c r="K147" s="118"/>
      <c r="L147" s="507"/>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row>
    <row r="148" spans="1:92" s="87" customFormat="1" x14ac:dyDescent="0.3">
      <c r="A148" s="25"/>
      <c r="B148" s="118"/>
      <c r="C148" s="118"/>
      <c r="D148" s="118"/>
      <c r="E148" s="118"/>
      <c r="F148" s="118"/>
      <c r="G148" s="118"/>
      <c r="H148" s="118"/>
      <c r="I148" s="118"/>
      <c r="J148" s="118"/>
      <c r="K148" s="118"/>
      <c r="L148" s="507"/>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row>
    <row r="149" spans="1:92" s="87" customFormat="1" x14ac:dyDescent="0.3">
      <c r="A149" s="25"/>
      <c r="B149" s="118"/>
      <c r="C149" s="118"/>
      <c r="D149" s="118"/>
      <c r="E149" s="118"/>
      <c r="F149" s="118"/>
      <c r="G149" s="118"/>
      <c r="H149" s="118"/>
      <c r="I149" s="118"/>
      <c r="J149" s="118"/>
      <c r="K149" s="118"/>
      <c r="L149" s="507"/>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row>
    <row r="150" spans="1:92" s="87" customFormat="1" x14ac:dyDescent="0.3">
      <c r="A150" s="25"/>
      <c r="B150" s="118"/>
      <c r="C150" s="118"/>
      <c r="D150" s="118"/>
      <c r="E150" s="118"/>
      <c r="F150" s="118"/>
      <c r="G150" s="118"/>
      <c r="H150" s="118"/>
      <c r="I150" s="118"/>
      <c r="J150" s="118"/>
      <c r="K150" s="118"/>
      <c r="L150" s="507"/>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row>
    <row r="151" spans="1:92" s="87" customFormat="1" x14ac:dyDescent="0.3">
      <c r="A151" s="25"/>
      <c r="B151" s="118"/>
      <c r="C151" s="118"/>
      <c r="D151" s="118"/>
      <c r="E151" s="118"/>
      <c r="F151" s="118"/>
      <c r="G151" s="118"/>
      <c r="H151" s="118"/>
      <c r="I151" s="118"/>
      <c r="J151" s="118"/>
      <c r="K151" s="118"/>
      <c r="L151" s="507"/>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row>
    <row r="152" spans="1:92" s="87" customFormat="1" x14ac:dyDescent="0.3">
      <c r="A152" s="25"/>
      <c r="B152" s="118"/>
      <c r="C152" s="118"/>
      <c r="D152" s="118"/>
      <c r="E152" s="118"/>
      <c r="F152" s="118"/>
      <c r="G152" s="118"/>
      <c r="H152" s="118"/>
      <c r="I152" s="118"/>
      <c r="J152" s="118"/>
      <c r="K152" s="118"/>
      <c r="L152" s="507"/>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row>
    <row r="153" spans="1:92" s="87" customFormat="1" x14ac:dyDescent="0.3">
      <c r="A153" s="25"/>
      <c r="B153" s="118"/>
      <c r="C153" s="118"/>
      <c r="D153" s="118"/>
      <c r="E153" s="118"/>
      <c r="F153" s="118"/>
      <c r="G153" s="118"/>
      <c r="H153" s="118"/>
      <c r="I153" s="118"/>
      <c r="J153" s="118"/>
      <c r="K153" s="118"/>
      <c r="L153" s="507"/>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row>
    <row r="154" spans="1:92" s="87" customFormat="1" x14ac:dyDescent="0.3">
      <c r="A154" s="25"/>
      <c r="B154" s="118"/>
      <c r="C154" s="118"/>
      <c r="D154" s="118"/>
      <c r="E154" s="118"/>
      <c r="F154" s="118"/>
      <c r="G154" s="118"/>
      <c r="H154" s="118"/>
      <c r="I154" s="118"/>
      <c r="J154" s="118"/>
      <c r="K154" s="118"/>
      <c r="L154" s="507"/>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row>
    <row r="155" spans="1:92" s="87" customFormat="1" x14ac:dyDescent="0.3">
      <c r="A155" s="25"/>
      <c r="B155" s="118"/>
      <c r="C155" s="118"/>
      <c r="D155" s="118"/>
      <c r="E155" s="118"/>
      <c r="F155" s="118"/>
      <c r="G155" s="118"/>
      <c r="H155" s="118"/>
      <c r="I155" s="118"/>
      <c r="J155" s="118"/>
      <c r="K155" s="118"/>
      <c r="L155" s="507"/>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row>
    <row r="156" spans="1:92" s="87" customFormat="1" x14ac:dyDescent="0.3">
      <c r="A156" s="25"/>
      <c r="B156" s="118"/>
      <c r="C156" s="118"/>
      <c r="D156" s="118"/>
      <c r="E156" s="118"/>
      <c r="F156" s="118"/>
      <c r="G156" s="118"/>
      <c r="H156" s="118"/>
      <c r="I156" s="118"/>
      <c r="J156" s="118"/>
      <c r="K156" s="118"/>
      <c r="L156" s="507"/>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row>
    <row r="157" spans="1:92" s="87" customFormat="1" x14ac:dyDescent="0.3">
      <c r="A157" s="25"/>
      <c r="B157" s="118"/>
      <c r="C157" s="118"/>
      <c r="D157" s="118"/>
      <c r="E157" s="118"/>
      <c r="F157" s="118"/>
      <c r="G157" s="118"/>
      <c r="H157" s="118"/>
      <c r="I157" s="118"/>
      <c r="J157" s="118"/>
      <c r="K157" s="118"/>
      <c r="L157" s="507"/>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row>
    <row r="158" spans="1:92" s="87" customFormat="1" x14ac:dyDescent="0.3">
      <c r="A158" s="25"/>
      <c r="B158" s="118"/>
      <c r="C158" s="118"/>
      <c r="D158" s="118"/>
      <c r="E158" s="118"/>
      <c r="F158" s="118"/>
      <c r="G158" s="118"/>
      <c r="H158" s="118"/>
      <c r="I158" s="118"/>
      <c r="J158" s="118"/>
      <c r="K158" s="118"/>
      <c r="L158" s="507"/>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row>
    <row r="159" spans="1:92" s="87" customFormat="1" x14ac:dyDescent="0.3">
      <c r="A159" s="25"/>
      <c r="B159" s="118"/>
      <c r="C159" s="118"/>
      <c r="D159" s="118"/>
      <c r="E159" s="118"/>
      <c r="F159" s="118"/>
      <c r="G159" s="118"/>
      <c r="H159" s="118"/>
      <c r="I159" s="118"/>
      <c r="J159" s="118"/>
      <c r="K159" s="118"/>
      <c r="L159" s="507"/>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row>
    <row r="160" spans="1:92" s="87" customFormat="1" x14ac:dyDescent="0.3">
      <c r="A160" s="25"/>
      <c r="B160" s="118"/>
      <c r="C160" s="118"/>
      <c r="D160" s="118"/>
      <c r="E160" s="118"/>
      <c r="F160" s="118"/>
      <c r="G160" s="118"/>
      <c r="H160" s="118"/>
      <c r="I160" s="118"/>
      <c r="J160" s="118"/>
      <c r="K160" s="118"/>
      <c r="L160" s="507"/>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row>
    <row r="161" spans="1:92" s="87" customFormat="1" x14ac:dyDescent="0.3">
      <c r="A161" s="25"/>
      <c r="B161" s="118"/>
      <c r="C161" s="118"/>
      <c r="D161" s="118"/>
      <c r="E161" s="118"/>
      <c r="F161" s="118"/>
      <c r="G161" s="118"/>
      <c r="H161" s="118"/>
      <c r="I161" s="118"/>
      <c r="J161" s="118"/>
      <c r="K161" s="118"/>
      <c r="L161" s="507"/>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row>
    <row r="162" spans="1:92" s="87" customFormat="1" x14ac:dyDescent="0.3">
      <c r="A162" s="25"/>
      <c r="B162" s="118"/>
      <c r="C162" s="118"/>
      <c r="D162" s="118"/>
      <c r="E162" s="118"/>
      <c r="F162" s="118"/>
      <c r="G162" s="118"/>
      <c r="H162" s="118"/>
      <c r="I162" s="118"/>
      <c r="J162" s="118"/>
      <c r="K162" s="118"/>
      <c r="L162" s="507"/>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row>
    <row r="163" spans="1:92" s="87" customFormat="1" x14ac:dyDescent="0.3">
      <c r="A163" s="25"/>
      <c r="B163" s="118"/>
      <c r="C163" s="118"/>
      <c r="D163" s="118"/>
      <c r="E163" s="118"/>
      <c r="F163" s="118"/>
      <c r="G163" s="118"/>
      <c r="H163" s="118"/>
      <c r="I163" s="118"/>
      <c r="J163" s="118"/>
      <c r="K163" s="118"/>
      <c r="L163" s="507"/>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row>
    <row r="164" spans="1:92" s="87" customFormat="1" x14ac:dyDescent="0.3">
      <c r="A164" s="25"/>
      <c r="B164" s="118"/>
      <c r="C164" s="118"/>
      <c r="D164" s="118"/>
      <c r="E164" s="118"/>
      <c r="F164" s="118"/>
      <c r="G164" s="118"/>
      <c r="H164" s="118"/>
      <c r="I164" s="118"/>
      <c r="J164" s="118"/>
      <c r="K164" s="118"/>
      <c r="L164" s="507"/>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row>
    <row r="165" spans="1:92" s="87" customFormat="1" x14ac:dyDescent="0.3">
      <c r="A165" s="25"/>
      <c r="B165" s="118"/>
      <c r="C165" s="118"/>
      <c r="D165" s="118"/>
      <c r="E165" s="118"/>
      <c r="F165" s="118"/>
      <c r="G165" s="118"/>
      <c r="H165" s="118"/>
      <c r="I165" s="118"/>
      <c r="J165" s="118"/>
      <c r="K165" s="118"/>
      <c r="L165" s="507"/>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row>
    <row r="166" spans="1:92" s="87" customFormat="1" x14ac:dyDescent="0.3">
      <c r="A166" s="25"/>
      <c r="B166" s="118"/>
      <c r="C166" s="118"/>
      <c r="D166" s="118"/>
      <c r="E166" s="118"/>
      <c r="F166" s="118"/>
      <c r="G166" s="118"/>
      <c r="H166" s="118"/>
      <c r="I166" s="118"/>
      <c r="J166" s="118"/>
      <c r="K166" s="118"/>
      <c r="L166" s="507"/>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row>
    <row r="167" spans="1:92" s="87" customFormat="1" x14ac:dyDescent="0.3">
      <c r="A167" s="25"/>
      <c r="B167" s="118"/>
      <c r="C167" s="118"/>
      <c r="D167" s="118"/>
      <c r="E167" s="118"/>
      <c r="F167" s="118"/>
      <c r="G167" s="118"/>
      <c r="H167" s="118"/>
      <c r="I167" s="118"/>
      <c r="J167" s="118"/>
      <c r="K167" s="118"/>
      <c r="L167" s="507"/>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row>
    <row r="168" spans="1:92" s="87" customFormat="1" x14ac:dyDescent="0.3">
      <c r="A168" s="25"/>
      <c r="B168" s="118"/>
      <c r="C168" s="118"/>
      <c r="D168" s="118"/>
      <c r="E168" s="118"/>
      <c r="F168" s="118"/>
      <c r="G168" s="118"/>
      <c r="H168" s="118"/>
      <c r="I168" s="118"/>
      <c r="J168" s="118"/>
      <c r="K168" s="118"/>
      <c r="L168" s="507"/>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row>
    <row r="169" spans="1:92" s="87" customFormat="1" x14ac:dyDescent="0.3">
      <c r="A169" s="25"/>
      <c r="B169" s="118"/>
      <c r="C169" s="118"/>
      <c r="D169" s="118"/>
      <c r="E169" s="118"/>
      <c r="F169" s="118"/>
      <c r="G169" s="118"/>
      <c r="H169" s="118"/>
      <c r="I169" s="118"/>
      <c r="J169" s="118"/>
      <c r="K169" s="118"/>
      <c r="L169" s="507"/>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row>
    <row r="170" spans="1:92" s="87" customFormat="1" x14ac:dyDescent="0.3">
      <c r="A170" s="25"/>
      <c r="B170" s="118"/>
      <c r="C170" s="118"/>
      <c r="D170" s="118"/>
      <c r="E170" s="118"/>
      <c r="F170" s="118"/>
      <c r="G170" s="118"/>
      <c r="H170" s="118"/>
      <c r="I170" s="118"/>
      <c r="J170" s="118"/>
      <c r="K170" s="118"/>
      <c r="L170" s="507"/>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row>
    <row r="171" spans="1:92" s="87" customFormat="1" x14ac:dyDescent="0.3">
      <c r="A171" s="25"/>
      <c r="B171" s="118"/>
      <c r="C171" s="118"/>
      <c r="D171" s="118"/>
      <c r="E171" s="118"/>
      <c r="F171" s="118"/>
      <c r="G171" s="118"/>
      <c r="H171" s="118"/>
      <c r="I171" s="118"/>
      <c r="J171" s="118"/>
      <c r="K171" s="118"/>
      <c r="L171" s="507"/>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row>
    <row r="172" spans="1:92" s="87" customFormat="1" x14ac:dyDescent="0.3">
      <c r="A172" s="25"/>
      <c r="B172" s="118"/>
      <c r="C172" s="118"/>
      <c r="D172" s="118"/>
      <c r="E172" s="118"/>
      <c r="F172" s="118"/>
      <c r="G172" s="118"/>
      <c r="H172" s="118"/>
      <c r="I172" s="118"/>
      <c r="J172" s="118"/>
      <c r="K172" s="118"/>
      <c r="L172" s="507"/>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row>
    <row r="173" spans="1:92" s="87" customFormat="1" x14ac:dyDescent="0.3">
      <c r="A173" s="25"/>
      <c r="B173" s="118"/>
      <c r="C173" s="118"/>
      <c r="D173" s="118"/>
      <c r="E173" s="118"/>
      <c r="F173" s="118"/>
      <c r="G173" s="118"/>
      <c r="H173" s="118"/>
      <c r="I173" s="118"/>
      <c r="J173" s="118"/>
      <c r="K173" s="118"/>
      <c r="L173" s="507"/>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row>
    <row r="174" spans="1:92" s="87" customFormat="1" x14ac:dyDescent="0.3">
      <c r="A174" s="25"/>
      <c r="B174" s="118"/>
      <c r="C174" s="118"/>
      <c r="D174" s="118"/>
      <c r="E174" s="118"/>
      <c r="F174" s="118"/>
      <c r="G174" s="118"/>
      <c r="H174" s="118"/>
      <c r="I174" s="118"/>
      <c r="J174" s="118"/>
      <c r="K174" s="118"/>
      <c r="L174" s="507"/>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row>
    <row r="175" spans="1:92" s="87" customFormat="1" x14ac:dyDescent="0.3">
      <c r="A175" s="25"/>
      <c r="B175" s="118"/>
      <c r="C175" s="118"/>
      <c r="D175" s="118"/>
      <c r="E175" s="118"/>
      <c r="F175" s="118"/>
      <c r="G175" s="118"/>
      <c r="H175" s="118"/>
      <c r="I175" s="118"/>
      <c r="J175" s="118"/>
      <c r="K175" s="118"/>
      <c r="L175" s="507"/>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row>
    <row r="176" spans="1:92" s="87" customFormat="1" x14ac:dyDescent="0.3">
      <c r="A176" s="25"/>
      <c r="B176" s="118"/>
      <c r="C176" s="118"/>
      <c r="D176" s="118"/>
      <c r="E176" s="118"/>
      <c r="F176" s="118"/>
      <c r="G176" s="118"/>
      <c r="H176" s="118"/>
      <c r="I176" s="118"/>
      <c r="J176" s="118"/>
      <c r="K176" s="118"/>
      <c r="L176" s="507"/>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row>
    <row r="177" spans="1:92" s="87" customFormat="1" x14ac:dyDescent="0.3">
      <c r="A177" s="25"/>
      <c r="B177" s="118"/>
      <c r="C177" s="118"/>
      <c r="D177" s="118"/>
      <c r="E177" s="118"/>
      <c r="F177" s="118"/>
      <c r="G177" s="118"/>
      <c r="H177" s="118"/>
      <c r="I177" s="118"/>
      <c r="J177" s="118"/>
      <c r="K177" s="118"/>
      <c r="L177" s="50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row>
    <row r="178" spans="1:92" s="87" customFormat="1" x14ac:dyDescent="0.3">
      <c r="A178" s="25"/>
      <c r="B178" s="118"/>
      <c r="C178" s="118"/>
      <c r="D178" s="118"/>
      <c r="E178" s="118"/>
      <c r="F178" s="118"/>
      <c r="G178" s="118"/>
      <c r="H178" s="118"/>
      <c r="I178" s="118"/>
      <c r="J178" s="118"/>
      <c r="K178" s="118"/>
      <c r="L178" s="507"/>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row>
    <row r="179" spans="1:92" s="87" customFormat="1" x14ac:dyDescent="0.3">
      <c r="A179" s="25"/>
      <c r="B179" s="118"/>
      <c r="C179" s="118"/>
      <c r="D179" s="118"/>
      <c r="E179" s="118"/>
      <c r="F179" s="118"/>
      <c r="G179" s="118"/>
      <c r="H179" s="118"/>
      <c r="I179" s="118"/>
      <c r="J179" s="118"/>
      <c r="K179" s="118"/>
      <c r="L179" s="507"/>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row>
    <row r="180" spans="1:92" s="87" customFormat="1" x14ac:dyDescent="0.3">
      <c r="A180" s="25"/>
      <c r="B180" s="118"/>
      <c r="C180" s="118"/>
      <c r="D180" s="118"/>
      <c r="E180" s="118"/>
      <c r="F180" s="118"/>
      <c r="G180" s="118"/>
      <c r="H180" s="118"/>
      <c r="I180" s="118"/>
      <c r="J180" s="118"/>
      <c r="K180" s="118"/>
      <c r="L180" s="507"/>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row>
    <row r="181" spans="1:92" s="87" customFormat="1" x14ac:dyDescent="0.3">
      <c r="A181" s="25"/>
      <c r="B181" s="118"/>
      <c r="C181" s="118"/>
      <c r="D181" s="118"/>
      <c r="E181" s="118"/>
      <c r="F181" s="118"/>
      <c r="G181" s="118"/>
      <c r="H181" s="118"/>
      <c r="I181" s="118"/>
      <c r="J181" s="118"/>
      <c r="K181" s="118"/>
      <c r="L181" s="507"/>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row>
    <row r="182" spans="1:92" s="87" customFormat="1" x14ac:dyDescent="0.3">
      <c r="A182" s="25"/>
      <c r="B182" s="118"/>
      <c r="C182" s="118"/>
      <c r="D182" s="118"/>
      <c r="E182" s="118"/>
      <c r="F182" s="118"/>
      <c r="G182" s="118"/>
      <c r="H182" s="118"/>
      <c r="I182" s="118"/>
      <c r="J182" s="118"/>
      <c r="K182" s="118"/>
      <c r="L182" s="507"/>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row>
    <row r="183" spans="1:92" s="87" customFormat="1" x14ac:dyDescent="0.3">
      <c r="A183" s="25"/>
      <c r="B183" s="118"/>
      <c r="C183" s="118"/>
      <c r="D183" s="118"/>
      <c r="E183" s="118"/>
      <c r="F183" s="118"/>
      <c r="G183" s="118"/>
      <c r="H183" s="118"/>
      <c r="I183" s="118"/>
      <c r="J183" s="118"/>
      <c r="K183" s="118"/>
      <c r="L183" s="507"/>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row>
    <row r="184" spans="1:92" s="87" customFormat="1" x14ac:dyDescent="0.3">
      <c r="A184" s="25"/>
      <c r="B184" s="118"/>
      <c r="C184" s="118"/>
      <c r="D184" s="118"/>
      <c r="E184" s="118"/>
      <c r="F184" s="118"/>
      <c r="G184" s="118"/>
      <c r="H184" s="118"/>
      <c r="I184" s="118"/>
      <c r="J184" s="118"/>
      <c r="K184" s="118"/>
      <c r="L184" s="507"/>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row>
    <row r="185" spans="1:92" s="87" customFormat="1" x14ac:dyDescent="0.3">
      <c r="A185" s="25"/>
      <c r="B185" s="118"/>
      <c r="C185" s="118"/>
      <c r="D185" s="118"/>
      <c r="E185" s="118"/>
      <c r="F185" s="118"/>
      <c r="G185" s="118"/>
      <c r="H185" s="118"/>
      <c r="I185" s="118"/>
      <c r="J185" s="118"/>
      <c r="K185" s="118"/>
      <c r="L185" s="507"/>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row>
    <row r="186" spans="1:92" s="87" customFormat="1" x14ac:dyDescent="0.3">
      <c r="A186" s="25"/>
      <c r="B186" s="118"/>
      <c r="C186" s="118"/>
      <c r="D186" s="118"/>
      <c r="E186" s="118"/>
      <c r="F186" s="118"/>
      <c r="G186" s="118"/>
      <c r="H186" s="118"/>
      <c r="I186" s="118"/>
      <c r="J186" s="118"/>
      <c r="K186" s="118"/>
      <c r="L186" s="507"/>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row>
    <row r="187" spans="1:92" s="87" customFormat="1" x14ac:dyDescent="0.3">
      <c r="A187" s="25"/>
      <c r="B187" s="118"/>
      <c r="C187" s="118"/>
      <c r="D187" s="118"/>
      <c r="E187" s="118"/>
      <c r="F187" s="118"/>
      <c r="G187" s="118"/>
      <c r="H187" s="118"/>
      <c r="I187" s="118"/>
      <c r="J187" s="118"/>
      <c r="K187" s="118"/>
      <c r="L187" s="507"/>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row>
    <row r="188" spans="1:92" s="87" customFormat="1" x14ac:dyDescent="0.3">
      <c r="A188" s="25"/>
      <c r="B188" s="118"/>
      <c r="C188" s="118"/>
      <c r="D188" s="118"/>
      <c r="E188" s="118"/>
      <c r="F188" s="118"/>
      <c r="G188" s="118"/>
      <c r="H188" s="118"/>
      <c r="I188" s="118"/>
      <c r="J188" s="118"/>
      <c r="K188" s="118"/>
      <c r="L188" s="507"/>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row>
    <row r="189" spans="1:92" s="87" customFormat="1" x14ac:dyDescent="0.3">
      <c r="A189" s="25"/>
      <c r="B189" s="118"/>
      <c r="C189" s="118"/>
      <c r="D189" s="118"/>
      <c r="E189" s="118"/>
      <c r="F189" s="118"/>
      <c r="G189" s="118"/>
      <c r="H189" s="118"/>
      <c r="I189" s="118"/>
      <c r="J189" s="118"/>
      <c r="K189" s="118"/>
      <c r="L189" s="507"/>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row>
    <row r="190" spans="1:92" s="87" customFormat="1" x14ac:dyDescent="0.3">
      <c r="A190" s="25"/>
      <c r="B190" s="118"/>
      <c r="C190" s="118"/>
      <c r="D190" s="118"/>
      <c r="E190" s="118"/>
      <c r="F190" s="118"/>
      <c r="G190" s="118"/>
      <c r="H190" s="118"/>
      <c r="I190" s="118"/>
      <c r="J190" s="118"/>
      <c r="K190" s="118"/>
      <c r="L190" s="507"/>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row>
    <row r="191" spans="1:92" s="87" customFormat="1" x14ac:dyDescent="0.3">
      <c r="A191" s="25"/>
      <c r="B191" s="118"/>
      <c r="C191" s="118"/>
      <c r="D191" s="118"/>
      <c r="E191" s="118"/>
      <c r="F191" s="118"/>
      <c r="G191" s="118"/>
      <c r="H191" s="118"/>
      <c r="I191" s="118"/>
      <c r="J191" s="118"/>
      <c r="K191" s="118"/>
      <c r="L191" s="507"/>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row>
    <row r="192" spans="1:92" s="87" customFormat="1" x14ac:dyDescent="0.3">
      <c r="A192" s="25"/>
      <c r="B192" s="118"/>
      <c r="C192" s="118"/>
      <c r="D192" s="118"/>
      <c r="E192" s="118"/>
      <c r="F192" s="118"/>
      <c r="G192" s="118"/>
      <c r="H192" s="118"/>
      <c r="I192" s="118"/>
      <c r="J192" s="118"/>
      <c r="K192" s="118"/>
      <c r="L192" s="507"/>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row>
    <row r="193" spans="1:92" s="87" customFormat="1" x14ac:dyDescent="0.3">
      <c r="A193" s="25"/>
      <c r="B193" s="118"/>
      <c r="C193" s="118"/>
      <c r="D193" s="118"/>
      <c r="E193" s="118"/>
      <c r="F193" s="118"/>
      <c r="G193" s="118"/>
      <c r="H193" s="118"/>
      <c r="I193" s="118"/>
      <c r="J193" s="118"/>
      <c r="K193" s="118"/>
      <c r="L193" s="507"/>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row>
    <row r="194" spans="1:92" s="87" customFormat="1" x14ac:dyDescent="0.3">
      <c r="A194" s="25"/>
      <c r="B194" s="118"/>
      <c r="C194" s="118"/>
      <c r="D194" s="118"/>
      <c r="E194" s="118"/>
      <c r="F194" s="118"/>
      <c r="G194" s="118"/>
      <c r="H194" s="118"/>
      <c r="I194" s="118"/>
      <c r="J194" s="118"/>
      <c r="K194" s="118"/>
      <c r="L194" s="507"/>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row>
    <row r="195" spans="1:92" s="87" customFormat="1" x14ac:dyDescent="0.3">
      <c r="A195" s="25"/>
      <c r="B195" s="118"/>
      <c r="C195" s="118"/>
      <c r="D195" s="118"/>
      <c r="E195" s="118"/>
      <c r="F195" s="118"/>
      <c r="G195" s="118"/>
      <c r="H195" s="118"/>
      <c r="I195" s="118"/>
      <c r="J195" s="118"/>
      <c r="K195" s="118"/>
      <c r="L195" s="507"/>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row>
    <row r="196" spans="1:92" s="87" customFormat="1" x14ac:dyDescent="0.3">
      <c r="A196" s="25"/>
      <c r="B196" s="118"/>
      <c r="C196" s="118"/>
      <c r="D196" s="118"/>
      <c r="E196" s="118"/>
      <c r="F196" s="118"/>
      <c r="G196" s="118"/>
      <c r="H196" s="118"/>
      <c r="I196" s="118"/>
      <c r="J196" s="118"/>
      <c r="K196" s="118"/>
      <c r="L196" s="507"/>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row>
    <row r="197" spans="1:92" s="87" customFormat="1" x14ac:dyDescent="0.3">
      <c r="A197" s="25"/>
      <c r="B197" s="118"/>
      <c r="C197" s="118"/>
      <c r="D197" s="118"/>
      <c r="E197" s="118"/>
      <c r="F197" s="118"/>
      <c r="G197" s="118"/>
      <c r="H197" s="118"/>
      <c r="I197" s="118"/>
      <c r="J197" s="118"/>
      <c r="K197" s="118"/>
      <c r="L197" s="507"/>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row>
    <row r="198" spans="1:92" s="87" customFormat="1" x14ac:dyDescent="0.3">
      <c r="A198" s="25"/>
      <c r="B198" s="118"/>
      <c r="C198" s="118"/>
      <c r="D198" s="118"/>
      <c r="E198" s="118"/>
      <c r="F198" s="118"/>
      <c r="G198" s="118"/>
      <c r="H198" s="118"/>
      <c r="I198" s="118"/>
      <c r="J198" s="118"/>
      <c r="K198" s="118"/>
      <c r="L198" s="507"/>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row>
    <row r="199" spans="1:92" s="87" customFormat="1" x14ac:dyDescent="0.3">
      <c r="A199" s="25"/>
      <c r="B199" s="118"/>
      <c r="C199" s="118"/>
      <c r="D199" s="118"/>
      <c r="E199" s="118"/>
      <c r="F199" s="118"/>
      <c r="G199" s="118"/>
      <c r="H199" s="118"/>
      <c r="I199" s="118"/>
      <c r="J199" s="118"/>
      <c r="K199" s="118"/>
      <c r="L199" s="507"/>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row>
    <row r="200" spans="1:92" s="87" customFormat="1" x14ac:dyDescent="0.3">
      <c r="A200" s="25"/>
      <c r="B200" s="118"/>
      <c r="C200" s="118"/>
      <c r="D200" s="118"/>
      <c r="E200" s="118"/>
      <c r="F200" s="118"/>
      <c r="G200" s="118"/>
      <c r="H200" s="118"/>
      <c r="I200" s="118"/>
      <c r="J200" s="118"/>
      <c r="K200" s="118"/>
      <c r="L200" s="507"/>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row>
    <row r="201" spans="1:92" s="87" customFormat="1" x14ac:dyDescent="0.3">
      <c r="A201" s="25"/>
      <c r="B201" s="118"/>
      <c r="C201" s="118"/>
      <c r="D201" s="118"/>
      <c r="E201" s="118"/>
      <c r="F201" s="118"/>
      <c r="G201" s="118"/>
      <c r="H201" s="118"/>
      <c r="I201" s="118"/>
      <c r="J201" s="118"/>
      <c r="K201" s="118"/>
      <c r="L201" s="507"/>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row>
    <row r="202" spans="1:92" s="87" customFormat="1" x14ac:dyDescent="0.3">
      <c r="A202" s="25"/>
      <c r="B202" s="118"/>
      <c r="C202" s="118"/>
      <c r="D202" s="118"/>
      <c r="E202" s="118"/>
      <c r="F202" s="118"/>
      <c r="G202" s="118"/>
      <c r="H202" s="118"/>
      <c r="I202" s="118"/>
      <c r="J202" s="118"/>
      <c r="K202" s="118"/>
      <c r="L202" s="507"/>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row>
    <row r="203" spans="1:92" s="87" customFormat="1" x14ac:dyDescent="0.3">
      <c r="A203" s="25"/>
      <c r="B203" s="118"/>
      <c r="C203" s="118"/>
      <c r="D203" s="118"/>
      <c r="E203" s="118"/>
      <c r="F203" s="118"/>
      <c r="G203" s="118"/>
      <c r="H203" s="118"/>
      <c r="I203" s="118"/>
      <c r="J203" s="118"/>
      <c r="K203" s="118"/>
      <c r="L203" s="507"/>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row>
    <row r="204" spans="1:92" s="87" customFormat="1" x14ac:dyDescent="0.3">
      <c r="A204" s="25"/>
      <c r="B204" s="118"/>
      <c r="C204" s="118"/>
      <c r="D204" s="118"/>
      <c r="E204" s="118"/>
      <c r="F204" s="118"/>
      <c r="G204" s="118"/>
      <c r="H204" s="118"/>
      <c r="I204" s="118"/>
      <c r="J204" s="118"/>
      <c r="K204" s="118"/>
      <c r="L204" s="507"/>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row>
    <row r="205" spans="1:92" s="87" customFormat="1" x14ac:dyDescent="0.3">
      <c r="A205" s="25"/>
      <c r="B205" s="118"/>
      <c r="C205" s="118"/>
      <c r="D205" s="118"/>
      <c r="E205" s="118"/>
      <c r="F205" s="118"/>
      <c r="G205" s="118"/>
      <c r="H205" s="118"/>
      <c r="I205" s="118"/>
      <c r="J205" s="118"/>
      <c r="K205" s="118"/>
      <c r="L205" s="507"/>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row>
    <row r="206" spans="1:92" s="87" customFormat="1" x14ac:dyDescent="0.3">
      <c r="A206" s="25"/>
      <c r="B206" s="118"/>
      <c r="C206" s="118"/>
      <c r="D206" s="118"/>
      <c r="E206" s="118"/>
      <c r="F206" s="118"/>
      <c r="G206" s="118"/>
      <c r="H206" s="118"/>
      <c r="I206" s="118"/>
      <c r="J206" s="118"/>
      <c r="K206" s="118"/>
      <c r="L206" s="507"/>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row>
    <row r="207" spans="1:92" s="87" customFormat="1" x14ac:dyDescent="0.3">
      <c r="A207" s="25"/>
      <c r="B207" s="118"/>
      <c r="C207" s="118"/>
      <c r="D207" s="118"/>
      <c r="E207" s="118"/>
      <c r="F207" s="118"/>
      <c r="G207" s="118"/>
      <c r="H207" s="118"/>
      <c r="I207" s="118"/>
      <c r="J207" s="118"/>
      <c r="K207" s="118"/>
      <c r="L207" s="507"/>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row>
    <row r="208" spans="1:92" s="87" customFormat="1" x14ac:dyDescent="0.3">
      <c r="A208" s="25"/>
      <c r="B208" s="118"/>
      <c r="C208" s="118"/>
      <c r="D208" s="118"/>
      <c r="E208" s="118"/>
      <c r="F208" s="118"/>
      <c r="G208" s="118"/>
      <c r="H208" s="118"/>
      <c r="I208" s="118"/>
      <c r="J208" s="118"/>
      <c r="K208" s="118"/>
      <c r="L208" s="507"/>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row>
    <row r="209" spans="1:92" s="87" customFormat="1" x14ac:dyDescent="0.3">
      <c r="A209" s="25"/>
      <c r="B209" s="118"/>
      <c r="C209" s="118"/>
      <c r="D209" s="118"/>
      <c r="E209" s="118"/>
      <c r="F209" s="118"/>
      <c r="G209" s="118"/>
      <c r="H209" s="118"/>
      <c r="I209" s="118"/>
      <c r="J209" s="118"/>
      <c r="K209" s="118"/>
      <c r="L209" s="507"/>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row>
    <row r="210" spans="1:92" s="87" customFormat="1" x14ac:dyDescent="0.3">
      <c r="A210" s="25"/>
      <c r="B210" s="118"/>
      <c r="C210" s="118"/>
      <c r="D210" s="118"/>
      <c r="E210" s="118"/>
      <c r="F210" s="118"/>
      <c r="G210" s="118"/>
      <c r="H210" s="118"/>
      <c r="I210" s="118"/>
      <c r="J210" s="118"/>
      <c r="K210" s="118"/>
      <c r="L210" s="507"/>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row>
    <row r="211" spans="1:92" s="87" customFormat="1" x14ac:dyDescent="0.3">
      <c r="A211" s="25"/>
      <c r="B211" s="118"/>
      <c r="C211" s="118"/>
      <c r="D211" s="118"/>
      <c r="E211" s="118"/>
      <c r="F211" s="118"/>
      <c r="G211" s="118"/>
      <c r="H211" s="118"/>
      <c r="I211" s="118"/>
      <c r="J211" s="118"/>
      <c r="K211" s="118"/>
      <c r="L211" s="507"/>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row>
    <row r="212" spans="1:92" s="87" customFormat="1" x14ac:dyDescent="0.3">
      <c r="A212" s="25"/>
      <c r="B212" s="118"/>
      <c r="C212" s="118"/>
      <c r="D212" s="118"/>
      <c r="E212" s="118"/>
      <c r="F212" s="118"/>
      <c r="G212" s="118"/>
      <c r="H212" s="118"/>
      <c r="I212" s="118"/>
      <c r="J212" s="118"/>
      <c r="K212" s="118"/>
      <c r="L212" s="507"/>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row>
    <row r="213" spans="1:92" s="87" customFormat="1" x14ac:dyDescent="0.3">
      <c r="A213" s="25"/>
      <c r="B213" s="118"/>
      <c r="C213" s="118"/>
      <c r="D213" s="118"/>
      <c r="E213" s="118"/>
      <c r="F213" s="118"/>
      <c r="G213" s="118"/>
      <c r="H213" s="118"/>
      <c r="I213" s="118"/>
      <c r="J213" s="118"/>
      <c r="K213" s="118"/>
      <c r="L213" s="507"/>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row>
    <row r="214" spans="1:92" s="87" customFormat="1" x14ac:dyDescent="0.3">
      <c r="A214" s="25"/>
      <c r="B214" s="118"/>
      <c r="C214" s="118"/>
      <c r="D214" s="118"/>
      <c r="E214" s="118"/>
      <c r="F214" s="118"/>
      <c r="G214" s="118"/>
      <c r="H214" s="118"/>
      <c r="I214" s="118"/>
      <c r="J214" s="118"/>
      <c r="K214" s="118"/>
      <c r="L214" s="507"/>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row>
    <row r="215" spans="1:92" s="87" customFormat="1" x14ac:dyDescent="0.3">
      <c r="A215" s="25"/>
      <c r="B215" s="118"/>
      <c r="C215" s="118"/>
      <c r="D215" s="118"/>
      <c r="E215" s="118"/>
      <c r="F215" s="118"/>
      <c r="G215" s="118"/>
      <c r="H215" s="118"/>
      <c r="I215" s="118"/>
      <c r="J215" s="118"/>
      <c r="K215" s="118"/>
      <c r="L215" s="507"/>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row>
    <row r="216" spans="1:92" s="87" customFormat="1" x14ac:dyDescent="0.3">
      <c r="A216" s="25"/>
      <c r="B216" s="118"/>
      <c r="C216" s="118"/>
      <c r="D216" s="118"/>
      <c r="E216" s="118"/>
      <c r="F216" s="118"/>
      <c r="G216" s="118"/>
      <c r="H216" s="118"/>
      <c r="I216" s="118"/>
      <c r="J216" s="118"/>
      <c r="K216" s="118"/>
      <c r="L216" s="507"/>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row>
    <row r="217" spans="1:92" s="87" customFormat="1" x14ac:dyDescent="0.3">
      <c r="A217" s="25"/>
      <c r="B217" s="118"/>
      <c r="C217" s="118"/>
      <c r="D217" s="118"/>
      <c r="E217" s="118"/>
      <c r="F217" s="118"/>
      <c r="G217" s="118"/>
      <c r="H217" s="118"/>
      <c r="I217" s="118"/>
      <c r="J217" s="118"/>
      <c r="K217" s="118"/>
      <c r="L217" s="507"/>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row>
    <row r="218" spans="1:92" s="87" customFormat="1" x14ac:dyDescent="0.3">
      <c r="A218" s="25"/>
      <c r="B218" s="118"/>
      <c r="C218" s="118"/>
      <c r="D218" s="118"/>
      <c r="E218" s="118"/>
      <c r="F218" s="118"/>
      <c r="G218" s="118"/>
      <c r="H218" s="118"/>
      <c r="I218" s="118"/>
      <c r="J218" s="118"/>
      <c r="K218" s="118"/>
      <c r="L218" s="507"/>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row>
    <row r="219" spans="1:92" s="87" customFormat="1" x14ac:dyDescent="0.3">
      <c r="A219" s="25"/>
      <c r="B219" s="118"/>
      <c r="C219" s="118"/>
      <c r="D219" s="118"/>
      <c r="E219" s="118"/>
      <c r="F219" s="118"/>
      <c r="G219" s="118"/>
      <c r="H219" s="118"/>
      <c r="I219" s="118"/>
      <c r="J219" s="118"/>
      <c r="K219" s="118"/>
      <c r="L219" s="507"/>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row>
    <row r="220" spans="1:92" s="87" customFormat="1" x14ac:dyDescent="0.3">
      <c r="A220" s="25"/>
      <c r="B220" s="118"/>
      <c r="C220" s="118"/>
      <c r="D220" s="118"/>
      <c r="E220" s="118"/>
      <c r="F220" s="118"/>
      <c r="G220" s="118"/>
      <c r="H220" s="118"/>
      <c r="I220" s="118"/>
      <c r="J220" s="118"/>
      <c r="K220" s="118"/>
      <c r="L220" s="507"/>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row>
    <row r="221" spans="1:92" s="87" customFormat="1" x14ac:dyDescent="0.3">
      <c r="A221" s="25"/>
      <c r="B221" s="118"/>
      <c r="C221" s="118"/>
      <c r="D221" s="118"/>
      <c r="E221" s="118"/>
      <c r="F221" s="118"/>
      <c r="G221" s="118"/>
      <c r="H221" s="118"/>
      <c r="I221" s="118"/>
      <c r="J221" s="118"/>
      <c r="K221" s="118"/>
      <c r="L221" s="507"/>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row>
    <row r="222" spans="1:92" s="87" customFormat="1" x14ac:dyDescent="0.3">
      <c r="A222" s="25"/>
      <c r="B222" s="118"/>
      <c r="C222" s="118"/>
      <c r="D222" s="118"/>
      <c r="E222" s="118"/>
      <c r="F222" s="118"/>
      <c r="G222" s="118"/>
      <c r="H222" s="118"/>
      <c r="I222" s="118"/>
      <c r="J222" s="118"/>
      <c r="K222" s="118"/>
      <c r="L222" s="507"/>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row>
    <row r="223" spans="1:92" s="87" customFormat="1" x14ac:dyDescent="0.3">
      <c r="A223" s="25"/>
      <c r="B223" s="118"/>
      <c r="C223" s="118"/>
      <c r="D223" s="118"/>
      <c r="E223" s="118"/>
      <c r="F223" s="118"/>
      <c r="G223" s="118"/>
      <c r="H223" s="118"/>
      <c r="I223" s="118"/>
      <c r="J223" s="118"/>
      <c r="K223" s="118"/>
      <c r="L223" s="507"/>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row>
    <row r="224" spans="1:92" s="87" customFormat="1" x14ac:dyDescent="0.3">
      <c r="A224" s="25"/>
      <c r="B224" s="118"/>
      <c r="C224" s="118"/>
      <c r="D224" s="118"/>
      <c r="E224" s="118"/>
      <c r="F224" s="118"/>
      <c r="G224" s="118"/>
      <c r="H224" s="118"/>
      <c r="I224" s="118"/>
      <c r="J224" s="118"/>
      <c r="K224" s="118"/>
      <c r="L224" s="507"/>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row>
    <row r="225" spans="1:92" s="87" customFormat="1" x14ac:dyDescent="0.3">
      <c r="A225" s="25"/>
      <c r="B225" s="118"/>
      <c r="C225" s="118"/>
      <c r="D225" s="118"/>
      <c r="E225" s="118"/>
      <c r="F225" s="118"/>
      <c r="G225" s="118"/>
      <c r="H225" s="118"/>
      <c r="I225" s="118"/>
      <c r="J225" s="118"/>
      <c r="K225" s="118"/>
      <c r="L225" s="507"/>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row>
    <row r="226" spans="1:92" s="87" customFormat="1" x14ac:dyDescent="0.3">
      <c r="A226" s="25"/>
      <c r="B226" s="118"/>
      <c r="C226" s="118"/>
      <c r="D226" s="118"/>
      <c r="E226" s="118"/>
      <c r="F226" s="118"/>
      <c r="G226" s="118"/>
      <c r="H226" s="118"/>
      <c r="I226" s="118"/>
      <c r="J226" s="118"/>
      <c r="K226" s="118"/>
      <c r="L226" s="507"/>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row>
    <row r="227" spans="1:92" s="87" customFormat="1" x14ac:dyDescent="0.3">
      <c r="A227" s="25"/>
      <c r="B227" s="118"/>
      <c r="C227" s="118"/>
      <c r="D227" s="118"/>
      <c r="E227" s="118"/>
      <c r="F227" s="118"/>
      <c r="G227" s="118"/>
      <c r="H227" s="118"/>
      <c r="I227" s="118"/>
      <c r="J227" s="118"/>
      <c r="K227" s="118"/>
      <c r="L227" s="507"/>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row>
    <row r="228" spans="1:92" s="87" customFormat="1" x14ac:dyDescent="0.3">
      <c r="A228" s="25"/>
      <c r="B228" s="118"/>
      <c r="C228" s="118"/>
      <c r="D228" s="118"/>
      <c r="E228" s="118"/>
      <c r="F228" s="118"/>
      <c r="G228" s="118"/>
      <c r="H228" s="118"/>
      <c r="I228" s="118"/>
      <c r="J228" s="118"/>
      <c r="K228" s="118"/>
      <c r="L228" s="507"/>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row>
    <row r="229" spans="1:92" s="87" customFormat="1" x14ac:dyDescent="0.3">
      <c r="A229" s="25"/>
      <c r="B229" s="118"/>
      <c r="C229" s="118"/>
      <c r="D229" s="118"/>
      <c r="E229" s="118"/>
      <c r="F229" s="118"/>
      <c r="G229" s="118"/>
      <c r="H229" s="118"/>
      <c r="I229" s="118"/>
      <c r="J229" s="118"/>
      <c r="K229" s="118"/>
      <c r="L229" s="507"/>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row>
    <row r="230" spans="1:92" s="87" customFormat="1" x14ac:dyDescent="0.3">
      <c r="A230" s="25"/>
      <c r="B230" s="118"/>
      <c r="C230" s="118"/>
      <c r="D230" s="118"/>
      <c r="E230" s="118"/>
      <c r="F230" s="118"/>
      <c r="G230" s="118"/>
      <c r="H230" s="118"/>
      <c r="I230" s="118"/>
      <c r="J230" s="118"/>
      <c r="K230" s="118"/>
      <c r="L230" s="507"/>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row>
    <row r="231" spans="1:92" s="87" customFormat="1" x14ac:dyDescent="0.3">
      <c r="A231" s="25"/>
      <c r="B231" s="118"/>
      <c r="C231" s="118"/>
      <c r="D231" s="118"/>
      <c r="E231" s="118"/>
      <c r="F231" s="118"/>
      <c r="G231" s="118"/>
      <c r="H231" s="118"/>
      <c r="I231" s="118"/>
      <c r="J231" s="118"/>
      <c r="K231" s="118"/>
      <c r="L231" s="507"/>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row>
    <row r="232" spans="1:92" s="87" customFormat="1" x14ac:dyDescent="0.3">
      <c r="A232" s="2"/>
      <c r="B232" s="114"/>
      <c r="C232" s="114"/>
      <c r="D232" s="114"/>
      <c r="E232" s="114"/>
      <c r="F232" s="114"/>
      <c r="G232" s="114"/>
      <c r="H232" s="114"/>
      <c r="I232" s="114"/>
      <c r="J232" s="114"/>
      <c r="K232" s="114"/>
      <c r="L232" s="506"/>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row>
  </sheetData>
  <mergeCells count="82">
    <mergeCell ref="C65:C66"/>
    <mergeCell ref="B16:C16"/>
    <mergeCell ref="B21:C21"/>
    <mergeCell ref="B22:C22"/>
    <mergeCell ref="B25:K25"/>
    <mergeCell ref="B26:K26"/>
    <mergeCell ref="D16:E16"/>
    <mergeCell ref="F16:H16"/>
    <mergeCell ref="B17:C20"/>
    <mergeCell ref="D21:E21"/>
    <mergeCell ref="F21:H21"/>
    <mergeCell ref="D20:E20"/>
    <mergeCell ref="F20:H20"/>
    <mergeCell ref="D17:E17"/>
    <mergeCell ref="F17:H17"/>
    <mergeCell ref="D18:E18"/>
    <mergeCell ref="F18:H18"/>
    <mergeCell ref="D19:E19"/>
    <mergeCell ref="F19:H19"/>
    <mergeCell ref="D22:E22"/>
    <mergeCell ref="F22:H22"/>
    <mergeCell ref="B23:C23"/>
    <mergeCell ref="D23:E23"/>
    <mergeCell ref="F23:H23"/>
    <mergeCell ref="A1:C1"/>
    <mergeCell ref="L92:M92"/>
    <mergeCell ref="B65:B66"/>
    <mergeCell ref="B67:B68"/>
    <mergeCell ref="B53:B54"/>
    <mergeCell ref="C53:C54"/>
    <mergeCell ref="B55:B56"/>
    <mergeCell ref="C55:C56"/>
    <mergeCell ref="B57:B58"/>
    <mergeCell ref="C57:C58"/>
    <mergeCell ref="L39:L40"/>
    <mergeCell ref="B41:B42"/>
    <mergeCell ref="C41:C42"/>
    <mergeCell ref="B39:B40"/>
    <mergeCell ref="C39:C40"/>
    <mergeCell ref="D39:D40"/>
    <mergeCell ref="B4:H4"/>
    <mergeCell ref="B5:H5"/>
    <mergeCell ref="B6:H6"/>
    <mergeCell ref="B7:H7"/>
    <mergeCell ref="B8:H8"/>
    <mergeCell ref="B9:H9"/>
    <mergeCell ref="B10:H10"/>
    <mergeCell ref="B11:H11"/>
    <mergeCell ref="B12:H12"/>
    <mergeCell ref="B13:H13"/>
    <mergeCell ref="B24:K24"/>
    <mergeCell ref="B73:H73"/>
    <mergeCell ref="B74:H74"/>
    <mergeCell ref="B75:H75"/>
    <mergeCell ref="B76:H76"/>
    <mergeCell ref="E39:E40"/>
    <mergeCell ref="F39:G39"/>
    <mergeCell ref="B45:B46"/>
    <mergeCell ref="C45:C46"/>
    <mergeCell ref="B49:B50"/>
    <mergeCell ref="C49:C50"/>
    <mergeCell ref="B43:B44"/>
    <mergeCell ref="C43:C44"/>
    <mergeCell ref="B47:B48"/>
    <mergeCell ref="C47:C48"/>
    <mergeCell ref="B51:B52"/>
    <mergeCell ref="E30:E31"/>
    <mergeCell ref="B83:H83"/>
    <mergeCell ref="B82:C82"/>
    <mergeCell ref="B81:C81"/>
    <mergeCell ref="B80:C80"/>
    <mergeCell ref="B79:C79"/>
    <mergeCell ref="C51:C52"/>
    <mergeCell ref="C67:C68"/>
    <mergeCell ref="C69:C70"/>
    <mergeCell ref="B59:B60"/>
    <mergeCell ref="B61:B62"/>
    <mergeCell ref="B63:B64"/>
    <mergeCell ref="B69:B70"/>
    <mergeCell ref="C59:C60"/>
    <mergeCell ref="C61:C62"/>
    <mergeCell ref="C63:C64"/>
  </mergeCells>
  <conditionalFormatting sqref="I41:I54">
    <cfRule type="top10" dxfId="66" priority="141" rank="3"/>
  </conditionalFormatting>
  <conditionalFormatting sqref="J41:J54">
    <cfRule type="top10" dxfId="65" priority="140" rank="3"/>
  </conditionalFormatting>
  <conditionalFormatting sqref="K41:K54">
    <cfRule type="top10" dxfId="64" priority="139" rank="3"/>
  </conditionalFormatting>
  <conditionalFormatting sqref="G52:G54 G42 G50 G48 G46 G44">
    <cfRule type="top10" dxfId="63" priority="250" rank="3"/>
  </conditionalFormatting>
  <conditionalFormatting sqref="G51 F42:F54 F41:G41 G49 G47 G45 G43">
    <cfRule type="top10" dxfId="62" priority="257" rank="3"/>
  </conditionalFormatting>
  <conditionalFormatting sqref="H41:H54">
    <cfRule type="top10" dxfId="61" priority="265" rank="3"/>
  </conditionalFormatting>
  <conditionalFormatting sqref="G41:G54">
    <cfRule type="top10" dxfId="60" priority="267" rank="3"/>
  </conditionalFormatting>
  <conditionalFormatting sqref="I55:I56">
    <cfRule type="top10" dxfId="59" priority="86" rank="3"/>
  </conditionalFormatting>
  <conditionalFormatting sqref="J55:J56">
    <cfRule type="top10" dxfId="58" priority="85" rank="3"/>
  </conditionalFormatting>
  <conditionalFormatting sqref="K55:K56">
    <cfRule type="top10" dxfId="57" priority="84" rank="3"/>
  </conditionalFormatting>
  <conditionalFormatting sqref="G55:G56">
    <cfRule type="top10" dxfId="56" priority="90" rank="3"/>
  </conditionalFormatting>
  <conditionalFormatting sqref="F55:F56">
    <cfRule type="top10" dxfId="55" priority="91" rank="3"/>
  </conditionalFormatting>
  <conditionalFormatting sqref="H55:H56">
    <cfRule type="top10" dxfId="54" priority="92" rank="3"/>
  </conditionalFormatting>
  <conditionalFormatting sqref="G55:G56">
    <cfRule type="top10" dxfId="53" priority="93" rank="3"/>
  </conditionalFormatting>
  <conditionalFormatting sqref="I57:I58">
    <cfRule type="top10" dxfId="52" priority="76" rank="3"/>
  </conditionalFormatting>
  <conditionalFormatting sqref="J57:J58">
    <cfRule type="top10" dxfId="51" priority="75" rank="3"/>
  </conditionalFormatting>
  <conditionalFormatting sqref="K57:K58">
    <cfRule type="top10" dxfId="50" priority="74" rank="3"/>
  </conditionalFormatting>
  <conditionalFormatting sqref="G57:G58">
    <cfRule type="top10" dxfId="49" priority="80" rank="3"/>
  </conditionalFormatting>
  <conditionalFormatting sqref="F57:F58">
    <cfRule type="top10" dxfId="48" priority="81" rank="3"/>
  </conditionalFormatting>
  <conditionalFormatting sqref="H57:H58">
    <cfRule type="top10" dxfId="47" priority="82" rank="3"/>
  </conditionalFormatting>
  <conditionalFormatting sqref="G57:G58">
    <cfRule type="top10" dxfId="46" priority="83" rank="3"/>
  </conditionalFormatting>
  <conditionalFormatting sqref="I59:I60">
    <cfRule type="top10" dxfId="45" priority="66" rank="3"/>
  </conditionalFormatting>
  <conditionalFormatting sqref="J59:J60">
    <cfRule type="top10" dxfId="44" priority="65" rank="3"/>
  </conditionalFormatting>
  <conditionalFormatting sqref="K59:K60">
    <cfRule type="top10" dxfId="43" priority="64" rank="3"/>
  </conditionalFormatting>
  <conditionalFormatting sqref="G59:G60">
    <cfRule type="top10" dxfId="42" priority="70" rank="3"/>
  </conditionalFormatting>
  <conditionalFormatting sqref="F59:F60">
    <cfRule type="top10" dxfId="41" priority="71" rank="3"/>
  </conditionalFormatting>
  <conditionalFormatting sqref="H59:H60">
    <cfRule type="top10" dxfId="40" priority="72" rank="3"/>
  </conditionalFormatting>
  <conditionalFormatting sqref="G59:G60">
    <cfRule type="top10" dxfId="39" priority="73" rank="3"/>
  </conditionalFormatting>
  <conditionalFormatting sqref="I61:I62">
    <cfRule type="top10" dxfId="38" priority="56" rank="3"/>
  </conditionalFormatting>
  <conditionalFormatting sqref="J61:J62">
    <cfRule type="top10" dxfId="37" priority="55" rank="3"/>
  </conditionalFormatting>
  <conditionalFormatting sqref="K61:K62">
    <cfRule type="top10" dxfId="36" priority="54" rank="3"/>
  </conditionalFormatting>
  <conditionalFormatting sqref="G61:G62">
    <cfRule type="top10" dxfId="35" priority="60" rank="3"/>
  </conditionalFormatting>
  <conditionalFormatting sqref="F61:F62">
    <cfRule type="top10" dxfId="34" priority="61" rank="3"/>
  </conditionalFormatting>
  <conditionalFormatting sqref="H61:H62">
    <cfRule type="top10" dxfId="33" priority="62" rank="3"/>
  </conditionalFormatting>
  <conditionalFormatting sqref="G61:G62">
    <cfRule type="top10" dxfId="32" priority="63" rank="3"/>
  </conditionalFormatting>
  <conditionalFormatting sqref="I63:I64">
    <cfRule type="top10" dxfId="31" priority="46" rank="3"/>
  </conditionalFormatting>
  <conditionalFormatting sqref="J63:J64">
    <cfRule type="top10" dxfId="30" priority="45" rank="3"/>
  </conditionalFormatting>
  <conditionalFormatting sqref="K63:K64">
    <cfRule type="top10" dxfId="29" priority="44" rank="3"/>
  </conditionalFormatting>
  <conditionalFormatting sqref="G63:G64">
    <cfRule type="top10" dxfId="28" priority="50" rank="3"/>
  </conditionalFormatting>
  <conditionalFormatting sqref="F63:F64">
    <cfRule type="top10" dxfId="27" priority="51" rank="3"/>
  </conditionalFormatting>
  <conditionalFormatting sqref="H63:H64">
    <cfRule type="top10" dxfId="26" priority="52" rank="3"/>
  </conditionalFormatting>
  <conditionalFormatting sqref="G63:G64">
    <cfRule type="top10" dxfId="25" priority="53" rank="3"/>
  </conditionalFormatting>
  <conditionalFormatting sqref="I65:I66">
    <cfRule type="top10" dxfId="24" priority="36" rank="3"/>
  </conditionalFormatting>
  <conditionalFormatting sqref="J65:J66">
    <cfRule type="top10" dxfId="23" priority="35" rank="3"/>
  </conditionalFormatting>
  <conditionalFormatting sqref="K65:K66">
    <cfRule type="top10" dxfId="22" priority="34" rank="3"/>
  </conditionalFormatting>
  <conditionalFormatting sqref="G65:G66">
    <cfRule type="top10" dxfId="21" priority="40" rank="3"/>
  </conditionalFormatting>
  <conditionalFormatting sqref="F65:F66">
    <cfRule type="top10" dxfId="20" priority="41" rank="3"/>
  </conditionalFormatting>
  <conditionalFormatting sqref="H65:H66">
    <cfRule type="top10" dxfId="19" priority="42" rank="3"/>
  </conditionalFormatting>
  <conditionalFormatting sqref="G65:G66">
    <cfRule type="top10" dxfId="18" priority="43" rank="3"/>
  </conditionalFormatting>
  <conditionalFormatting sqref="I67:I68">
    <cfRule type="top10" dxfId="17" priority="26" rank="3"/>
  </conditionalFormatting>
  <conditionalFormatting sqref="J67:J68">
    <cfRule type="top10" dxfId="16" priority="25" rank="3"/>
  </conditionalFormatting>
  <conditionalFormatting sqref="K67:K68">
    <cfRule type="top10" dxfId="15" priority="24" rank="3"/>
  </conditionalFormatting>
  <conditionalFormatting sqref="G67:G68">
    <cfRule type="top10" dxfId="14" priority="30" rank="3"/>
  </conditionalFormatting>
  <conditionalFormatting sqref="F67:F68">
    <cfRule type="top10" dxfId="13" priority="31" rank="3"/>
  </conditionalFormatting>
  <conditionalFormatting sqref="H67:H68">
    <cfRule type="top10" dxfId="12" priority="32" rank="3"/>
  </conditionalFormatting>
  <conditionalFormatting sqref="G67:G68">
    <cfRule type="top10" dxfId="11" priority="33" rank="3"/>
  </conditionalFormatting>
  <conditionalFormatting sqref="I69:I70">
    <cfRule type="top10" dxfId="10" priority="16" rank="3"/>
  </conditionalFormatting>
  <conditionalFormatting sqref="J69:J70">
    <cfRule type="top10" dxfId="9" priority="15" rank="3"/>
  </conditionalFormatting>
  <conditionalFormatting sqref="K69:K70">
    <cfRule type="top10" dxfId="8" priority="14" rank="3"/>
  </conditionalFormatting>
  <conditionalFormatting sqref="G69:G70">
    <cfRule type="top10" dxfId="7" priority="20" rank="3"/>
  </conditionalFormatting>
  <conditionalFormatting sqref="F69:F70">
    <cfRule type="top10" dxfId="6" priority="21" rank="3"/>
  </conditionalFormatting>
  <conditionalFormatting sqref="H69:H70">
    <cfRule type="top10" dxfId="5" priority="22" rank="3"/>
  </conditionalFormatting>
  <conditionalFormatting sqref="G69:G70">
    <cfRule type="top10" dxfId="4" priority="23" rank="3"/>
  </conditionalFormatting>
  <conditionalFormatting sqref="F72">
    <cfRule type="top10" dxfId="3" priority="3" rank="3"/>
  </conditionalFormatting>
  <conditionalFormatting sqref="G72">
    <cfRule type="top10" dxfId="2" priority="2" rank="3"/>
  </conditionalFormatting>
  <conditionalFormatting sqref="H72">
    <cfRule type="top10" dxfId="1" priority="1" rank="3"/>
  </conditionalFormatting>
  <hyperlinks>
    <hyperlink ref="B86" location="'Focus (scoring sheet)'!A1" display="Back" xr:uid="{F101A408-E2FD-46E8-BF51-A8C7BC1E9217}"/>
    <hyperlink ref="L92" r:id="rId1" xr:uid="{91150E5C-00B2-4A7D-BF4C-3A94E0442B6E}"/>
  </hyperlinks>
  <pageMargins left="0.7" right="0.7" top="0.75" bottom="0.75" header="0.3" footer="0.3"/>
  <pageSetup paperSize="9" orientation="portrait" horizontalDpi="4294967293" r:id="rId2"/>
  <drawing r:id="rId3"/>
  <extLst>
    <ext xmlns:x14="http://schemas.microsoft.com/office/spreadsheetml/2009/9/main" uri="{CCE6A557-97BC-4b89-ADB6-D9C93CAAB3DF}">
      <x14:dataValidations xmlns:xm="http://schemas.microsoft.com/office/excel/2006/main" count="1">
        <x14:dataValidation type="list" showInputMessage="1" xr:uid="{1C6F5B89-E9B6-42C6-841B-1592769F87EB}">
          <x14:formula1>
            <xm:f>'Focus (scoring sheet)'!$AM$1:$AM$11</xm:f>
          </x14:formula1>
          <xm:sqref>E30:E31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F00B-85CE-4B08-BD63-EE6B8075BB25}">
  <sheetPr codeName="Sheet9">
    <tabColor theme="2" tint="-0.499984740745262"/>
  </sheetPr>
  <dimension ref="A1:BG432"/>
  <sheetViews>
    <sheetView zoomScaleNormal="100" workbookViewId="0">
      <selection activeCell="B45" sqref="B45"/>
    </sheetView>
  </sheetViews>
  <sheetFormatPr defaultRowHeight="14.4" x14ac:dyDescent="0.3"/>
  <cols>
    <col min="1" max="1" width="4" style="2" customWidth="1"/>
    <col min="2" max="2" width="29.33203125" customWidth="1"/>
    <col min="3" max="3" width="51.109375" customWidth="1"/>
    <col min="4" max="4" width="21" customWidth="1"/>
    <col min="5" max="5" width="10.109375" customWidth="1"/>
    <col min="6" max="6" width="9" customWidth="1"/>
    <col min="7" max="7" width="8.5546875" customWidth="1"/>
    <col min="8" max="8" width="25.44140625" customWidth="1"/>
    <col min="9" max="9" width="24.6640625" style="25" customWidth="1"/>
    <col min="10" max="10" width="19.88671875" style="25" customWidth="1"/>
    <col min="11" max="11" width="16.109375" style="25" customWidth="1"/>
    <col min="12" max="12" width="12.33203125" style="25" customWidth="1"/>
    <col min="13" max="13" width="3.109375" style="25" customWidth="1"/>
    <col min="14" max="59" width="9.109375" style="25"/>
  </cols>
  <sheetData>
    <row r="1" spans="1:17" ht="31.2" x14ac:dyDescent="0.3">
      <c r="A1" s="759" t="s">
        <v>1393</v>
      </c>
      <c r="B1" s="759"/>
      <c r="C1" s="759"/>
      <c r="D1" s="759"/>
      <c r="E1" s="469"/>
      <c r="F1" s="469"/>
      <c r="G1" s="469"/>
      <c r="H1" s="2"/>
      <c r="I1" s="2"/>
      <c r="J1" s="2"/>
      <c r="K1" s="2"/>
      <c r="L1" s="2"/>
      <c r="M1" s="2"/>
    </row>
    <row r="2" spans="1:17" ht="15.9" customHeight="1" x14ac:dyDescent="0.3">
      <c r="A2" s="474"/>
      <c r="B2" s="468" t="s">
        <v>1482</v>
      </c>
      <c r="C2" s="469"/>
      <c r="D2" s="469"/>
      <c r="E2" s="469"/>
      <c r="F2" s="469"/>
      <c r="G2" s="469"/>
      <c r="H2" s="2"/>
      <c r="I2" s="2"/>
      <c r="J2" s="2"/>
      <c r="K2" s="2"/>
      <c r="L2" s="2"/>
      <c r="M2" s="2"/>
    </row>
    <row r="3" spans="1:17" ht="15.9" customHeight="1" x14ac:dyDescent="0.3">
      <c r="A3" s="26"/>
      <c r="C3" s="2"/>
      <c r="D3" s="2"/>
      <c r="E3" s="2"/>
      <c r="F3" s="2"/>
      <c r="G3" s="2"/>
      <c r="H3" s="2"/>
      <c r="I3" s="2"/>
      <c r="J3" s="2"/>
      <c r="K3" s="2"/>
      <c r="L3" s="2"/>
      <c r="M3" s="2"/>
    </row>
    <row r="4" spans="1:17" ht="15.9" customHeight="1" x14ac:dyDescent="0.3">
      <c r="B4" s="489" t="s">
        <v>1481</v>
      </c>
      <c r="C4" s="383"/>
      <c r="D4" s="383"/>
      <c r="E4" s="383"/>
      <c r="F4" s="383"/>
      <c r="G4" s="383"/>
      <c r="H4" s="383"/>
      <c r="I4" s="383"/>
      <c r="J4" s="383"/>
      <c r="K4" s="383"/>
      <c r="L4" s="383"/>
      <c r="M4" s="383"/>
    </row>
    <row r="5" spans="1:17" ht="15.9" customHeight="1" x14ac:dyDescent="0.3">
      <c r="B5" s="78" t="s">
        <v>1442</v>
      </c>
      <c r="C5" s="383"/>
      <c r="D5" s="383"/>
      <c r="E5" s="383"/>
      <c r="F5" s="383"/>
      <c r="G5" s="383"/>
      <c r="H5" s="383"/>
      <c r="I5" s="383"/>
      <c r="J5" s="383"/>
      <c r="K5" s="383"/>
      <c r="L5" s="383"/>
      <c r="M5" s="383"/>
    </row>
    <row r="6" spans="1:17" ht="15.9" customHeight="1" x14ac:dyDescent="0.3">
      <c r="B6" s="383" t="s">
        <v>1443</v>
      </c>
      <c r="C6" s="383"/>
      <c r="D6" s="383"/>
      <c r="E6" s="383"/>
      <c r="F6" s="383"/>
      <c r="G6" s="383"/>
      <c r="H6" s="383"/>
      <c r="I6" s="383"/>
      <c r="J6" s="383"/>
      <c r="K6" s="383"/>
      <c r="L6" s="383"/>
      <c r="M6" s="383"/>
    </row>
    <row r="7" spans="1:17" ht="15.9" customHeight="1" x14ac:dyDescent="0.3">
      <c r="C7" s="383"/>
      <c r="D7" s="383"/>
      <c r="E7" s="951" t="s">
        <v>1480</v>
      </c>
      <c r="F7" s="952"/>
      <c r="G7" s="953"/>
      <c r="H7" s="383"/>
      <c r="I7" s="383"/>
      <c r="J7" s="383"/>
      <c r="K7" s="383"/>
      <c r="L7" s="383"/>
      <c r="M7" s="383"/>
    </row>
    <row r="8" spans="1:17" ht="21" customHeight="1" x14ac:dyDescent="0.3">
      <c r="B8" s="478" t="s">
        <v>1533</v>
      </c>
      <c r="C8" s="948" t="s">
        <v>1211</v>
      </c>
      <c r="D8" s="948"/>
      <c r="E8" s="479" t="s">
        <v>1450</v>
      </c>
      <c r="F8" s="479" t="s">
        <v>1451</v>
      </c>
      <c r="G8" s="479" t="s">
        <v>1452</v>
      </c>
      <c r="H8" s="478" t="s">
        <v>1460</v>
      </c>
      <c r="I8" s="478" t="s">
        <v>1470</v>
      </c>
      <c r="J8" s="478" t="s">
        <v>1454</v>
      </c>
      <c r="K8" s="480" t="s">
        <v>1319</v>
      </c>
      <c r="L8" s="478" t="s">
        <v>1455</v>
      </c>
      <c r="M8" s="2"/>
    </row>
    <row r="9" spans="1:17" ht="63" customHeight="1" x14ac:dyDescent="0.3">
      <c r="B9" s="527" t="s">
        <v>1535</v>
      </c>
      <c r="C9" s="947" t="s">
        <v>1219</v>
      </c>
      <c r="D9" s="947"/>
      <c r="E9" s="481" t="s">
        <v>270</v>
      </c>
      <c r="F9" s="481" t="s">
        <v>270</v>
      </c>
      <c r="G9" s="483"/>
      <c r="H9" s="488" t="s">
        <v>1464</v>
      </c>
      <c r="I9" s="488" t="s">
        <v>1469</v>
      </c>
      <c r="J9" s="488" t="s">
        <v>1473</v>
      </c>
      <c r="K9" s="488" t="s">
        <v>1479</v>
      </c>
      <c r="L9" s="488" t="s">
        <v>1214</v>
      </c>
      <c r="M9" s="2"/>
    </row>
    <row r="10" spans="1:17" ht="35.25" customHeight="1" x14ac:dyDescent="0.3">
      <c r="B10" s="527" t="s">
        <v>1217</v>
      </c>
      <c r="C10" s="947" t="s">
        <v>1218</v>
      </c>
      <c r="D10" s="947"/>
      <c r="E10" s="481" t="s">
        <v>270</v>
      </c>
      <c r="F10" s="481" t="s">
        <v>270</v>
      </c>
      <c r="G10" s="481" t="s">
        <v>270</v>
      </c>
      <c r="H10" s="488" t="s">
        <v>1462</v>
      </c>
      <c r="I10" s="488" t="s">
        <v>1469</v>
      </c>
      <c r="J10" s="488" t="s">
        <v>1475</v>
      </c>
      <c r="K10" s="488" t="s">
        <v>1478</v>
      </c>
      <c r="L10" s="488" t="s">
        <v>0</v>
      </c>
      <c r="M10" s="2"/>
    </row>
    <row r="11" spans="1:17" ht="35.25" customHeight="1" x14ac:dyDescent="0.3">
      <c r="A11" s="384"/>
      <c r="B11" s="527" t="s">
        <v>1445</v>
      </c>
      <c r="C11" s="949" t="s">
        <v>1456</v>
      </c>
      <c r="D11" s="950"/>
      <c r="E11" s="481" t="s">
        <v>270</v>
      </c>
      <c r="F11" s="481" t="s">
        <v>270</v>
      </c>
      <c r="G11" s="481" t="s">
        <v>270</v>
      </c>
      <c r="H11" s="488" t="s">
        <v>1463</v>
      </c>
      <c r="I11" s="488" t="s">
        <v>1468</v>
      </c>
      <c r="J11" s="488" t="s">
        <v>1476</v>
      </c>
      <c r="K11" s="488" t="s">
        <v>1477</v>
      </c>
      <c r="L11" s="488" t="s">
        <v>1214</v>
      </c>
      <c r="M11" s="381"/>
      <c r="N11" s="385"/>
      <c r="O11" s="385"/>
      <c r="P11" s="385"/>
      <c r="Q11" s="385"/>
    </row>
    <row r="12" spans="1:17" ht="35.25" customHeight="1" x14ac:dyDescent="0.3">
      <c r="A12" s="384"/>
      <c r="B12" s="527" t="s">
        <v>1446</v>
      </c>
      <c r="C12" s="949" t="s">
        <v>1457</v>
      </c>
      <c r="D12" s="950"/>
      <c r="E12" s="483"/>
      <c r="F12" s="481" t="s">
        <v>270</v>
      </c>
      <c r="G12" s="481" t="s">
        <v>270</v>
      </c>
      <c r="H12" s="488" t="s">
        <v>1461</v>
      </c>
      <c r="I12" s="488" t="s">
        <v>1468</v>
      </c>
      <c r="J12" s="488" t="s">
        <v>1475</v>
      </c>
      <c r="K12" s="488" t="s">
        <v>1438</v>
      </c>
      <c r="L12" s="488" t="s">
        <v>0</v>
      </c>
      <c r="M12" s="470"/>
      <c r="N12" s="385"/>
      <c r="O12" s="385"/>
      <c r="P12" s="385"/>
      <c r="Q12" s="385"/>
    </row>
    <row r="13" spans="1:17" ht="35.25" customHeight="1" x14ac:dyDescent="0.3">
      <c r="A13" s="384"/>
      <c r="B13" s="527" t="s">
        <v>1538</v>
      </c>
      <c r="C13" s="947" t="s">
        <v>1216</v>
      </c>
      <c r="D13" s="947"/>
      <c r="E13" s="481" t="s">
        <v>270</v>
      </c>
      <c r="F13" s="481" t="s">
        <v>270</v>
      </c>
      <c r="G13" s="483"/>
      <c r="H13" s="488" t="s">
        <v>1464</v>
      </c>
      <c r="I13" s="488" t="s">
        <v>1469</v>
      </c>
      <c r="J13" s="488" t="s">
        <v>1475</v>
      </c>
      <c r="K13" s="488" t="s">
        <v>1478</v>
      </c>
      <c r="L13" s="488" t="s">
        <v>1214</v>
      </c>
      <c r="M13" s="470"/>
      <c r="N13" s="385"/>
      <c r="O13" s="385"/>
      <c r="P13" s="385"/>
      <c r="Q13" s="385"/>
    </row>
    <row r="14" spans="1:17" ht="35.25" customHeight="1" x14ac:dyDescent="0.3">
      <c r="A14" s="384"/>
      <c r="B14" s="527" t="s">
        <v>1537</v>
      </c>
      <c r="C14" s="947" t="s">
        <v>1215</v>
      </c>
      <c r="D14" s="947"/>
      <c r="E14" s="481" t="s">
        <v>270</v>
      </c>
      <c r="F14" s="481" t="s">
        <v>270</v>
      </c>
      <c r="G14" s="483"/>
      <c r="H14" s="488" t="s">
        <v>1462</v>
      </c>
      <c r="I14" s="488" t="s">
        <v>1471</v>
      </c>
      <c r="J14" s="488" t="s">
        <v>1475</v>
      </c>
      <c r="K14" s="488" t="s">
        <v>1479</v>
      </c>
      <c r="L14" s="488" t="s">
        <v>1214</v>
      </c>
      <c r="M14" s="470"/>
      <c r="N14" s="385"/>
      <c r="O14" s="385"/>
      <c r="P14" s="385"/>
      <c r="Q14" s="385"/>
    </row>
    <row r="15" spans="1:17" ht="35.25" customHeight="1" x14ac:dyDescent="0.3">
      <c r="A15" s="384"/>
      <c r="B15" s="527" t="s">
        <v>1449</v>
      </c>
      <c r="C15" s="954" t="s">
        <v>1539</v>
      </c>
      <c r="D15" s="955"/>
      <c r="E15" s="482" t="s">
        <v>270</v>
      </c>
      <c r="F15" s="484"/>
      <c r="G15" s="484"/>
      <c r="H15" s="509" t="s">
        <v>1467</v>
      </c>
      <c r="I15" s="488" t="s">
        <v>1472</v>
      </c>
      <c r="J15" s="488" t="s">
        <v>1475</v>
      </c>
      <c r="K15" s="509" t="s">
        <v>1477</v>
      </c>
      <c r="L15" s="509" t="s">
        <v>1214</v>
      </c>
      <c r="M15" s="514"/>
      <c r="N15" s="385"/>
      <c r="O15" s="385"/>
      <c r="P15" s="385"/>
      <c r="Q15" s="385"/>
    </row>
    <row r="16" spans="1:17" ht="35.25" customHeight="1" x14ac:dyDescent="0.3">
      <c r="A16" s="384"/>
      <c r="B16" s="527" t="s">
        <v>1444</v>
      </c>
      <c r="C16" s="949" t="s">
        <v>1458</v>
      </c>
      <c r="D16" s="950"/>
      <c r="E16" s="481" t="s">
        <v>270</v>
      </c>
      <c r="F16" s="481" t="s">
        <v>270</v>
      </c>
      <c r="G16" s="481" t="s">
        <v>270</v>
      </c>
      <c r="H16" s="488" t="s">
        <v>1461</v>
      </c>
      <c r="I16" s="488" t="s">
        <v>1468</v>
      </c>
      <c r="J16" s="488" t="s">
        <v>1475</v>
      </c>
      <c r="K16" s="488" t="s">
        <v>1478</v>
      </c>
      <c r="L16" s="488" t="s">
        <v>0</v>
      </c>
      <c r="M16" s="470"/>
      <c r="N16" s="385"/>
      <c r="O16" s="385"/>
      <c r="P16" s="385"/>
      <c r="Q16" s="385"/>
    </row>
    <row r="17" spans="1:17" ht="46.5" customHeight="1" x14ac:dyDescent="0.3">
      <c r="A17" s="384"/>
      <c r="B17" s="527" t="s">
        <v>1447</v>
      </c>
      <c r="C17" s="949" t="s">
        <v>1540</v>
      </c>
      <c r="D17" s="950"/>
      <c r="E17" s="481" t="s">
        <v>270</v>
      </c>
      <c r="F17" s="481" t="s">
        <v>270</v>
      </c>
      <c r="G17" s="483"/>
      <c r="H17" s="488" t="s">
        <v>1465</v>
      </c>
      <c r="I17" s="488" t="s">
        <v>1471</v>
      </c>
      <c r="J17" s="488" t="s">
        <v>1475</v>
      </c>
      <c r="K17" s="488" t="s">
        <v>1477</v>
      </c>
      <c r="L17" s="488" t="s">
        <v>1214</v>
      </c>
      <c r="M17" s="470"/>
      <c r="N17" s="385"/>
      <c r="O17" s="385"/>
      <c r="P17" s="385"/>
      <c r="Q17" s="385"/>
    </row>
    <row r="18" spans="1:17" ht="47.25" customHeight="1" x14ac:dyDescent="0.3">
      <c r="A18" s="384"/>
      <c r="B18" s="527" t="s">
        <v>1536</v>
      </c>
      <c r="C18" s="947" t="s">
        <v>1213</v>
      </c>
      <c r="D18" s="947"/>
      <c r="E18" s="481" t="s">
        <v>270</v>
      </c>
      <c r="F18" s="481" t="s">
        <v>270</v>
      </c>
      <c r="G18" s="483"/>
      <c r="H18" s="488" t="s">
        <v>1463</v>
      </c>
      <c r="I18" s="488" t="s">
        <v>1469</v>
      </c>
      <c r="J18" s="488" t="s">
        <v>1474</v>
      </c>
      <c r="K18" s="488" t="s">
        <v>1479</v>
      </c>
      <c r="L18" s="488" t="s">
        <v>1214</v>
      </c>
      <c r="M18" s="381"/>
      <c r="N18" s="385"/>
      <c r="O18" s="385"/>
      <c r="P18" s="385"/>
      <c r="Q18" s="385"/>
    </row>
    <row r="19" spans="1:17" ht="35.25" customHeight="1" x14ac:dyDescent="0.3">
      <c r="A19" s="384"/>
      <c r="B19" s="527" t="s">
        <v>1534</v>
      </c>
      <c r="C19" s="947" t="s">
        <v>1212</v>
      </c>
      <c r="D19" s="947"/>
      <c r="E19" s="481" t="s">
        <v>270</v>
      </c>
      <c r="F19" s="481" t="s">
        <v>270</v>
      </c>
      <c r="G19" s="481" t="s">
        <v>270</v>
      </c>
      <c r="H19" s="488" t="s">
        <v>1466</v>
      </c>
      <c r="I19" s="488" t="s">
        <v>1469</v>
      </c>
      <c r="J19" s="488" t="s">
        <v>1475</v>
      </c>
      <c r="K19" s="488" t="s">
        <v>1479</v>
      </c>
      <c r="L19" s="488" t="s">
        <v>1214</v>
      </c>
      <c r="M19" s="381"/>
      <c r="N19" s="385"/>
      <c r="O19" s="385"/>
      <c r="P19" s="385"/>
      <c r="Q19" s="385"/>
    </row>
    <row r="20" spans="1:17" ht="35.25" customHeight="1" x14ac:dyDescent="0.3">
      <c r="A20" s="384"/>
      <c r="B20" s="527" t="s">
        <v>1448</v>
      </c>
      <c r="C20" s="949" t="s">
        <v>1459</v>
      </c>
      <c r="D20" s="950"/>
      <c r="E20" s="481" t="s">
        <v>270</v>
      </c>
      <c r="F20" s="481" t="s">
        <v>270</v>
      </c>
      <c r="G20" s="483"/>
      <c r="H20" s="488" t="s">
        <v>1466</v>
      </c>
      <c r="I20" s="488" t="s">
        <v>1471</v>
      </c>
      <c r="J20" s="488" t="s">
        <v>1475</v>
      </c>
      <c r="K20" s="488" t="s">
        <v>1479</v>
      </c>
      <c r="L20" s="488" t="s">
        <v>0</v>
      </c>
      <c r="M20" s="470"/>
      <c r="N20" s="385"/>
      <c r="O20" s="385"/>
      <c r="P20" s="385"/>
      <c r="Q20" s="385"/>
    </row>
    <row r="21" spans="1:17" ht="15" customHeight="1" x14ac:dyDescent="0.3">
      <c r="A21" s="384"/>
      <c r="B21" s="2" t="s">
        <v>1453</v>
      </c>
      <c r="C21" s="2"/>
      <c r="D21" s="2"/>
      <c r="E21" s="2"/>
      <c r="F21" s="2"/>
      <c r="G21" s="2"/>
      <c r="H21" s="2"/>
      <c r="I21" s="2"/>
      <c r="J21" s="2"/>
      <c r="K21" s="2"/>
      <c r="L21" s="2"/>
      <c r="M21" s="381"/>
      <c r="N21" s="385"/>
      <c r="O21" s="385"/>
      <c r="P21" s="385"/>
      <c r="Q21" s="385"/>
    </row>
    <row r="22" spans="1:17" x14ac:dyDescent="0.3">
      <c r="A22" s="380"/>
      <c r="B22" s="2"/>
      <c r="C22" s="2"/>
      <c r="D22" s="2"/>
      <c r="E22" s="2"/>
      <c r="F22" s="2"/>
      <c r="G22" s="2"/>
      <c r="H22" s="2"/>
      <c r="I22" s="2"/>
      <c r="J22" s="2"/>
      <c r="K22" s="2"/>
      <c r="L22" s="2"/>
      <c r="M22" s="2"/>
    </row>
    <row r="23" spans="1:17" ht="30" customHeight="1" x14ac:dyDescent="0.3">
      <c r="A23" s="380"/>
      <c r="B23" s="38" t="s">
        <v>1487</v>
      </c>
      <c r="C23" s="957" t="s">
        <v>1486</v>
      </c>
      <c r="D23" s="957"/>
      <c r="E23" s="957"/>
      <c r="F23" s="957"/>
      <c r="G23" s="957"/>
      <c r="H23" s="957"/>
      <c r="I23" s="205"/>
      <c r="J23" s="205"/>
      <c r="K23" s="205"/>
      <c r="L23" s="205"/>
      <c r="M23" s="2"/>
    </row>
    <row r="24" spans="1:17" x14ac:dyDescent="0.3">
      <c r="A24" s="162"/>
      <c r="B24" s="2"/>
      <c r="C24" s="2"/>
      <c r="D24" s="2"/>
      <c r="E24" s="205"/>
      <c r="F24" s="2"/>
      <c r="G24" s="2"/>
      <c r="H24" s="2"/>
      <c r="I24" s="2"/>
      <c r="J24" s="2"/>
      <c r="K24" s="2"/>
      <c r="L24" s="2"/>
      <c r="M24" s="2"/>
    </row>
    <row r="25" spans="1:17" x14ac:dyDescent="0.3">
      <c r="A25" s="162"/>
      <c r="B25" s="841" t="s">
        <v>1483</v>
      </c>
      <c r="C25" s="841"/>
      <c r="D25" s="2"/>
      <c r="E25" s="2"/>
      <c r="F25" s="2"/>
      <c r="G25" s="2"/>
      <c r="H25" s="2"/>
      <c r="I25" s="2"/>
      <c r="J25" s="2"/>
      <c r="K25" s="2"/>
      <c r="L25" s="2"/>
      <c r="M25" s="2"/>
    </row>
    <row r="26" spans="1:17" x14ac:dyDescent="0.3">
      <c r="A26" s="162"/>
      <c r="B26" s="789" t="s">
        <v>1496</v>
      </c>
      <c r="C26" s="789"/>
      <c r="D26" s="789"/>
      <c r="E26" s="789"/>
      <c r="F26" s="789"/>
      <c r="G26" s="789"/>
      <c r="H26" s="789"/>
      <c r="I26" s="789"/>
      <c r="J26" s="789"/>
      <c r="K26" s="789"/>
      <c r="L26" s="789"/>
      <c r="M26" s="2"/>
    </row>
    <row r="27" spans="1:17" ht="15" customHeight="1" x14ac:dyDescent="0.3">
      <c r="A27" s="162"/>
      <c r="B27" s="812" t="s">
        <v>1497</v>
      </c>
      <c r="C27" s="812"/>
      <c r="D27" s="812"/>
      <c r="E27" s="812"/>
      <c r="F27" s="812"/>
      <c r="G27" s="812"/>
      <c r="H27" s="812"/>
      <c r="I27" s="812"/>
      <c r="J27" s="812"/>
      <c r="K27" s="812"/>
      <c r="L27" s="812"/>
      <c r="M27" s="2"/>
    </row>
    <row r="28" spans="1:17" ht="15" customHeight="1" x14ac:dyDescent="0.3">
      <c r="A28" s="162"/>
      <c r="B28" s="511"/>
      <c r="C28" s="511"/>
      <c r="D28" s="511"/>
      <c r="E28" s="511"/>
      <c r="F28" s="511"/>
      <c r="G28" s="511"/>
      <c r="H28" s="511"/>
      <c r="I28" s="511"/>
      <c r="J28" s="511"/>
      <c r="K28" s="511"/>
      <c r="L28" s="511"/>
      <c r="M28" s="2"/>
    </row>
    <row r="29" spans="1:17" x14ac:dyDescent="0.3">
      <c r="A29" s="162"/>
      <c r="B29" s="956" t="s">
        <v>1491</v>
      </c>
      <c r="C29" s="956"/>
      <c r="D29" s="956"/>
      <c r="E29" s="956"/>
      <c r="F29" s="956"/>
      <c r="G29" s="956"/>
      <c r="H29" s="956"/>
      <c r="I29" s="956"/>
      <c r="J29" s="956"/>
      <c r="K29" s="956"/>
      <c r="L29" s="956"/>
      <c r="M29" s="2"/>
    </row>
    <row r="30" spans="1:17" x14ac:dyDescent="0.3">
      <c r="A30" s="162"/>
      <c r="B30" s="812" t="s">
        <v>1493</v>
      </c>
      <c r="C30" s="812"/>
      <c r="D30" s="812"/>
      <c r="E30" s="812"/>
      <c r="F30" s="812"/>
      <c r="G30" s="812"/>
      <c r="H30" s="812"/>
      <c r="I30" s="75"/>
      <c r="J30" s="75"/>
      <c r="K30" s="75"/>
      <c r="L30" s="75"/>
      <c r="M30" s="2"/>
    </row>
    <row r="31" spans="1:17" x14ac:dyDescent="0.3">
      <c r="A31" s="162"/>
      <c r="B31" s="812" t="s">
        <v>1494</v>
      </c>
      <c r="C31" s="812"/>
      <c r="D31" s="812"/>
      <c r="E31" s="812"/>
      <c r="F31" s="812"/>
      <c r="G31" s="812"/>
      <c r="H31" s="812"/>
      <c r="I31" s="75"/>
      <c r="J31" s="75"/>
      <c r="K31" s="75"/>
      <c r="L31" s="75"/>
      <c r="M31" s="2"/>
    </row>
    <row r="32" spans="1:17" ht="31.5" customHeight="1" x14ac:dyDescent="0.3">
      <c r="A32" s="162"/>
      <c r="B32" s="789" t="s">
        <v>1490</v>
      </c>
      <c r="C32" s="789"/>
      <c r="D32" s="789"/>
      <c r="E32" s="789"/>
      <c r="F32" s="789"/>
      <c r="G32" s="789"/>
      <c r="H32" s="789"/>
      <c r="I32" s="114"/>
      <c r="J32" s="114"/>
      <c r="K32" s="114"/>
      <c r="L32" s="114"/>
      <c r="M32" s="2"/>
    </row>
    <row r="33" spans="1:13" ht="15" customHeight="1" x14ac:dyDescent="0.3">
      <c r="A33" s="162"/>
      <c r="B33" s="789" t="s">
        <v>1501</v>
      </c>
      <c r="C33" s="789"/>
      <c r="D33" s="789"/>
      <c r="E33" s="789"/>
      <c r="F33" s="789"/>
      <c r="G33" s="789"/>
      <c r="H33" s="789"/>
      <c r="I33" s="114"/>
      <c r="J33" s="114"/>
      <c r="K33" s="114"/>
      <c r="L33" s="114"/>
      <c r="M33" s="2"/>
    </row>
    <row r="34" spans="1:13" ht="15" customHeight="1" x14ac:dyDescent="0.3">
      <c r="A34" s="162"/>
      <c r="B34" s="510"/>
      <c r="C34" s="510"/>
      <c r="D34" s="510"/>
      <c r="E34" s="510"/>
      <c r="F34" s="510"/>
      <c r="G34" s="510"/>
      <c r="H34" s="510"/>
      <c r="I34" s="510"/>
      <c r="J34" s="510"/>
      <c r="K34" s="510"/>
      <c r="L34" s="510"/>
      <c r="M34" s="2"/>
    </row>
    <row r="35" spans="1:13" ht="16.5" customHeight="1" x14ac:dyDescent="0.3">
      <c r="A35" s="162"/>
      <c r="B35" s="956" t="s">
        <v>1495</v>
      </c>
      <c r="C35" s="956"/>
      <c r="D35" s="956"/>
      <c r="E35" s="956"/>
      <c r="F35" s="956"/>
      <c r="G35" s="956"/>
      <c r="H35" s="956"/>
      <c r="I35" s="512"/>
      <c r="J35" s="512"/>
      <c r="K35" s="512"/>
      <c r="L35" s="512"/>
      <c r="M35" s="2"/>
    </row>
    <row r="36" spans="1:13" x14ac:dyDescent="0.3">
      <c r="A36" s="162"/>
      <c r="B36" s="812" t="s">
        <v>1493</v>
      </c>
      <c r="C36" s="812"/>
      <c r="D36" s="812"/>
      <c r="E36" s="812"/>
      <c r="F36" s="812"/>
      <c r="G36" s="812"/>
      <c r="H36" s="812"/>
      <c r="I36" s="75"/>
      <c r="J36" s="75"/>
      <c r="K36" s="2"/>
      <c r="L36" s="2"/>
      <c r="M36" s="2"/>
    </row>
    <row r="37" spans="1:13" x14ac:dyDescent="0.3">
      <c r="A37" s="162"/>
      <c r="B37" s="812" t="s">
        <v>1494</v>
      </c>
      <c r="C37" s="812"/>
      <c r="D37" s="812"/>
      <c r="E37" s="812"/>
      <c r="F37" s="812"/>
      <c r="G37" s="812"/>
      <c r="H37" s="812"/>
      <c r="I37" s="75"/>
      <c r="J37" s="75"/>
      <c r="K37" s="2"/>
      <c r="L37" s="2"/>
      <c r="M37" s="2"/>
    </row>
    <row r="38" spans="1:13" ht="31.5" customHeight="1" x14ac:dyDescent="0.3">
      <c r="A38" s="162"/>
      <c r="B38" s="789" t="s">
        <v>1498</v>
      </c>
      <c r="C38" s="789"/>
      <c r="D38" s="789"/>
      <c r="E38" s="789"/>
      <c r="F38" s="789"/>
      <c r="G38" s="789"/>
      <c r="H38" s="789"/>
      <c r="I38" s="75"/>
      <c r="J38" s="75"/>
      <c r="K38" s="2"/>
      <c r="L38" s="2"/>
      <c r="M38" s="2"/>
    </row>
    <row r="39" spans="1:13" x14ac:dyDescent="0.3">
      <c r="A39" s="162"/>
      <c r="B39" s="812" t="s">
        <v>1500</v>
      </c>
      <c r="C39" s="812"/>
      <c r="D39" s="812"/>
      <c r="E39" s="812"/>
      <c r="F39" s="812"/>
      <c r="G39" s="812"/>
      <c r="H39" s="812"/>
      <c r="I39" s="75"/>
      <c r="J39" s="2"/>
      <c r="K39" s="2"/>
      <c r="L39" s="2"/>
      <c r="M39" s="2"/>
    </row>
    <row r="40" spans="1:13" x14ac:dyDescent="0.3">
      <c r="A40" s="162"/>
      <c r="B40" s="812"/>
      <c r="C40" s="812"/>
      <c r="D40" s="812"/>
      <c r="E40" s="812"/>
      <c r="F40" s="812"/>
      <c r="G40" s="812"/>
      <c r="H40" s="812"/>
      <c r="I40" s="812"/>
      <c r="J40" s="2"/>
      <c r="K40" s="2"/>
      <c r="L40" s="2"/>
      <c r="M40" s="2"/>
    </row>
    <row r="41" spans="1:13" x14ac:dyDescent="0.3">
      <c r="A41" s="162"/>
      <c r="B41" s="75" t="s">
        <v>1488</v>
      </c>
      <c r="C41" s="843" t="s">
        <v>1492</v>
      </c>
      <c r="D41" s="843"/>
      <c r="E41" s="843"/>
      <c r="F41" s="843"/>
      <c r="G41" s="843"/>
      <c r="H41" s="843"/>
      <c r="I41" s="843"/>
      <c r="J41" s="2"/>
      <c r="K41" s="2"/>
      <c r="L41" s="2"/>
      <c r="M41" s="2"/>
    </row>
    <row r="42" spans="1:13" ht="28.8" x14ac:dyDescent="0.3">
      <c r="A42" s="162"/>
      <c r="B42" s="513" t="s">
        <v>1499</v>
      </c>
      <c r="C42" s="829" t="s">
        <v>1489</v>
      </c>
      <c r="D42" s="829"/>
      <c r="E42" s="829"/>
      <c r="F42" s="829"/>
      <c r="G42" s="829"/>
      <c r="H42" s="829"/>
      <c r="I42" s="829"/>
      <c r="J42" s="2"/>
      <c r="K42" s="2"/>
      <c r="L42" s="2"/>
      <c r="M42" s="2"/>
    </row>
    <row r="43" spans="1:13" x14ac:dyDescent="0.3">
      <c r="B43" s="163"/>
      <c r="C43" s="163"/>
      <c r="D43" s="2"/>
      <c r="E43" s="2"/>
      <c r="F43" s="2"/>
      <c r="G43" s="2"/>
      <c r="H43" s="2"/>
      <c r="I43" s="2"/>
      <c r="J43" s="2"/>
      <c r="K43" s="2"/>
      <c r="L43" s="2"/>
      <c r="M43" s="2"/>
    </row>
    <row r="44" spans="1:13" x14ac:dyDescent="0.3">
      <c r="A44" s="26"/>
      <c r="B44" s="2"/>
      <c r="C44" s="2"/>
      <c r="D44" s="2"/>
      <c r="E44" s="2"/>
      <c r="F44" s="2"/>
      <c r="G44" s="2"/>
      <c r="H44" s="2"/>
      <c r="I44" s="2"/>
      <c r="J44" s="2"/>
      <c r="K44" s="2"/>
      <c r="L44" s="2"/>
      <c r="M44" s="2"/>
    </row>
    <row r="45" spans="1:13" s="25" customFormat="1" ht="37.5" customHeight="1" x14ac:dyDescent="0.35">
      <c r="A45" s="2"/>
      <c r="B45" s="449" t="s">
        <v>1372</v>
      </c>
      <c r="C45" s="448"/>
      <c r="D45" s="437" t="s">
        <v>1373</v>
      </c>
      <c r="E45" s="471"/>
      <c r="F45" s="471"/>
      <c r="G45" s="471"/>
      <c r="H45" s="2"/>
      <c r="I45" s="2"/>
      <c r="J45" s="2"/>
      <c r="K45" s="2"/>
      <c r="L45" s="2"/>
      <c r="M45" s="2"/>
    </row>
    <row r="46" spans="1:13" s="25" customFormat="1" x14ac:dyDescent="0.3">
      <c r="A46" s="2"/>
      <c r="B46" s="2"/>
      <c r="C46" s="2"/>
      <c r="D46" s="2"/>
      <c r="E46" s="2"/>
      <c r="F46" s="2"/>
      <c r="G46" s="2"/>
      <c r="H46" s="2"/>
      <c r="I46" s="2"/>
      <c r="J46" s="2"/>
      <c r="K46" s="2"/>
      <c r="L46" s="2"/>
      <c r="M46" s="2"/>
    </row>
    <row r="47" spans="1:13" s="25" customFormat="1" x14ac:dyDescent="0.3">
      <c r="A47" s="2"/>
      <c r="B47" s="2"/>
      <c r="C47" s="2"/>
      <c r="D47" s="2"/>
      <c r="E47" s="2"/>
      <c r="F47" s="2"/>
      <c r="G47" s="2"/>
      <c r="H47" s="2"/>
      <c r="I47" s="2"/>
      <c r="J47" s="2"/>
      <c r="K47" s="2"/>
      <c r="L47" s="2"/>
      <c r="M47" s="178" t="s">
        <v>225</v>
      </c>
    </row>
    <row r="48" spans="1:13" s="25" customFormat="1" x14ac:dyDescent="0.3"/>
    <row r="49" s="25" customFormat="1" x14ac:dyDescent="0.3"/>
    <row r="50" s="25" customFormat="1" x14ac:dyDescent="0.3"/>
    <row r="51" s="25" customFormat="1" x14ac:dyDescent="0.3"/>
    <row r="52" s="25" customFormat="1" x14ac:dyDescent="0.3"/>
    <row r="53" s="25" customFormat="1" x14ac:dyDescent="0.3"/>
    <row r="54" s="25" customFormat="1" x14ac:dyDescent="0.3"/>
    <row r="55" s="25" customFormat="1" x14ac:dyDescent="0.3"/>
    <row r="56" s="25" customFormat="1" x14ac:dyDescent="0.3"/>
    <row r="57" s="25" customFormat="1" x14ac:dyDescent="0.3"/>
    <row r="58" s="25" customFormat="1" x14ac:dyDescent="0.3"/>
    <row r="59" s="25" customFormat="1" x14ac:dyDescent="0.3"/>
    <row r="60" s="25" customFormat="1" x14ac:dyDescent="0.3"/>
    <row r="61" s="25" customFormat="1" x14ac:dyDescent="0.3"/>
    <row r="62" s="25" customFormat="1" x14ac:dyDescent="0.3"/>
    <row r="63" s="25" customFormat="1" x14ac:dyDescent="0.3"/>
    <row r="64"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pans="1:1" s="25" customFormat="1" x14ac:dyDescent="0.3"/>
    <row r="194" spans="1:1" s="25" customFormat="1" x14ac:dyDescent="0.3"/>
    <row r="195" spans="1:1" s="25" customFormat="1" x14ac:dyDescent="0.3"/>
    <row r="196" spans="1:1" s="25" customFormat="1" x14ac:dyDescent="0.3"/>
    <row r="197" spans="1:1" s="25" customFormat="1" x14ac:dyDescent="0.3"/>
    <row r="198" spans="1:1" s="25" customFormat="1" x14ac:dyDescent="0.3"/>
    <row r="199" spans="1:1" s="25" customFormat="1" x14ac:dyDescent="0.3"/>
    <row r="200" spans="1:1" s="25" customFormat="1" x14ac:dyDescent="0.3"/>
    <row r="201" spans="1:1" s="25" customFormat="1" x14ac:dyDescent="0.3"/>
    <row r="202" spans="1:1" s="25" customFormat="1" x14ac:dyDescent="0.3">
      <c r="A202" s="2"/>
    </row>
    <row r="203" spans="1:1" s="25" customFormat="1" x14ac:dyDescent="0.3">
      <c r="A203" s="2"/>
    </row>
    <row r="204" spans="1:1" s="25" customFormat="1" x14ac:dyDescent="0.3">
      <c r="A204" s="2"/>
    </row>
    <row r="205" spans="1:1" s="25" customFormat="1" x14ac:dyDescent="0.3">
      <c r="A205" s="2"/>
    </row>
    <row r="206" spans="1:1" s="25" customFormat="1" x14ac:dyDescent="0.3">
      <c r="A206" s="2"/>
    </row>
    <row r="207" spans="1:1" s="25" customFormat="1" x14ac:dyDescent="0.3">
      <c r="A207" s="2"/>
    </row>
    <row r="208" spans="1:1" s="25" customFormat="1" x14ac:dyDescent="0.3">
      <c r="A208" s="2"/>
    </row>
    <row r="209" spans="1:1" s="25" customFormat="1" x14ac:dyDescent="0.3">
      <c r="A209" s="2"/>
    </row>
    <row r="210" spans="1:1" s="25" customFormat="1" x14ac:dyDescent="0.3">
      <c r="A210" s="2"/>
    </row>
    <row r="211" spans="1:1" s="25" customFormat="1" x14ac:dyDescent="0.3">
      <c r="A211" s="2"/>
    </row>
    <row r="212" spans="1:1" s="25" customFormat="1" x14ac:dyDescent="0.3">
      <c r="A212" s="2"/>
    </row>
    <row r="213" spans="1:1" s="25" customFormat="1" x14ac:dyDescent="0.3">
      <c r="A213" s="2"/>
    </row>
    <row r="214" spans="1:1" s="25" customFormat="1" x14ac:dyDescent="0.3">
      <c r="A214" s="2"/>
    </row>
    <row r="215" spans="1:1" s="25" customFormat="1" x14ac:dyDescent="0.3">
      <c r="A215" s="2"/>
    </row>
    <row r="216" spans="1:1" s="25" customFormat="1" x14ac:dyDescent="0.3">
      <c r="A216" s="2"/>
    </row>
    <row r="217" spans="1:1" s="25" customFormat="1" x14ac:dyDescent="0.3">
      <c r="A217" s="2"/>
    </row>
    <row r="218" spans="1:1" s="25" customFormat="1" x14ac:dyDescent="0.3">
      <c r="A218" s="2"/>
    </row>
    <row r="219" spans="1:1" s="25" customFormat="1" x14ac:dyDescent="0.3">
      <c r="A219" s="2"/>
    </row>
    <row r="220" spans="1:1" s="25" customFormat="1" x14ac:dyDescent="0.3">
      <c r="A220" s="2"/>
    </row>
    <row r="221" spans="1:1" s="25" customFormat="1" x14ac:dyDescent="0.3">
      <c r="A221" s="2"/>
    </row>
    <row r="222" spans="1:1" s="25" customFormat="1" x14ac:dyDescent="0.3">
      <c r="A222" s="2"/>
    </row>
    <row r="223" spans="1:1" s="25" customFormat="1" x14ac:dyDescent="0.3">
      <c r="A223" s="2"/>
    </row>
    <row r="224" spans="1:1" s="25" customFormat="1" x14ac:dyDescent="0.3">
      <c r="A224" s="2"/>
    </row>
    <row r="225" spans="1:1" s="25" customFormat="1" x14ac:dyDescent="0.3">
      <c r="A225" s="2"/>
    </row>
    <row r="226" spans="1:1" s="25" customFormat="1" x14ac:dyDescent="0.3">
      <c r="A226" s="2"/>
    </row>
    <row r="227" spans="1:1" s="25" customFormat="1" x14ac:dyDescent="0.3">
      <c r="A227" s="2"/>
    </row>
    <row r="228" spans="1:1" s="25" customFormat="1" x14ac:dyDescent="0.3">
      <c r="A228" s="2"/>
    </row>
    <row r="229" spans="1:1" s="25" customFormat="1" x14ac:dyDescent="0.3">
      <c r="A229" s="2"/>
    </row>
    <row r="230" spans="1:1" s="25" customFormat="1" x14ac:dyDescent="0.3">
      <c r="A230" s="2"/>
    </row>
    <row r="231" spans="1:1" s="25" customFormat="1" x14ac:dyDescent="0.3">
      <c r="A231" s="2"/>
    </row>
    <row r="232" spans="1:1" s="25" customFormat="1" x14ac:dyDescent="0.3">
      <c r="A232" s="2"/>
    </row>
    <row r="233" spans="1:1" s="25" customFormat="1" x14ac:dyDescent="0.3">
      <c r="A233" s="2"/>
    </row>
    <row r="234" spans="1:1" s="25" customFormat="1" x14ac:dyDescent="0.3">
      <c r="A234" s="2"/>
    </row>
    <row r="235" spans="1:1" s="25" customFormat="1" x14ac:dyDescent="0.3">
      <c r="A235" s="2"/>
    </row>
    <row r="236" spans="1:1" s="25" customFormat="1" x14ac:dyDescent="0.3">
      <c r="A236" s="2"/>
    </row>
    <row r="237" spans="1:1" s="25" customFormat="1" x14ac:dyDescent="0.3">
      <c r="A237" s="2"/>
    </row>
    <row r="238" spans="1:1" s="25" customFormat="1" x14ac:dyDescent="0.3">
      <c r="A238" s="2"/>
    </row>
    <row r="239" spans="1:1" s="25" customFormat="1" x14ac:dyDescent="0.3">
      <c r="A239" s="2"/>
    </row>
    <row r="240" spans="1:1" s="25" customFormat="1" x14ac:dyDescent="0.3">
      <c r="A240" s="2"/>
    </row>
    <row r="241" spans="1:1" s="25" customFormat="1" x14ac:dyDescent="0.3">
      <c r="A241" s="2"/>
    </row>
    <row r="242" spans="1:1" s="25" customFormat="1" x14ac:dyDescent="0.3">
      <c r="A242" s="2"/>
    </row>
    <row r="243" spans="1:1" s="25" customFormat="1" x14ac:dyDescent="0.3">
      <c r="A243" s="2"/>
    </row>
    <row r="244" spans="1:1" s="25" customFormat="1" x14ac:dyDescent="0.3">
      <c r="A244" s="2"/>
    </row>
    <row r="245" spans="1:1" s="25" customFormat="1" x14ac:dyDescent="0.3">
      <c r="A245" s="2"/>
    </row>
    <row r="246" spans="1:1" s="25" customFormat="1" x14ac:dyDescent="0.3">
      <c r="A246" s="2"/>
    </row>
    <row r="247" spans="1:1" s="25" customFormat="1" x14ac:dyDescent="0.3">
      <c r="A247" s="2"/>
    </row>
    <row r="248" spans="1:1" s="25" customFormat="1" x14ac:dyDescent="0.3">
      <c r="A248" s="2"/>
    </row>
    <row r="249" spans="1:1" s="25" customFormat="1" x14ac:dyDescent="0.3">
      <c r="A249" s="2"/>
    </row>
    <row r="250" spans="1:1" s="25" customFormat="1" x14ac:dyDescent="0.3">
      <c r="A250" s="2"/>
    </row>
    <row r="251" spans="1:1" s="25" customFormat="1" x14ac:dyDescent="0.3">
      <c r="A251" s="2"/>
    </row>
    <row r="252" spans="1:1" s="25" customFormat="1" x14ac:dyDescent="0.3">
      <c r="A252" s="2"/>
    </row>
    <row r="253" spans="1:1" s="25" customFormat="1" x14ac:dyDescent="0.3">
      <c r="A253" s="2"/>
    </row>
    <row r="254" spans="1:1" s="25" customFormat="1" x14ac:dyDescent="0.3">
      <c r="A254" s="2"/>
    </row>
    <row r="255" spans="1:1" s="25" customFormat="1" x14ac:dyDescent="0.3">
      <c r="A255" s="2"/>
    </row>
    <row r="256" spans="1:1" s="25" customFormat="1" x14ac:dyDescent="0.3">
      <c r="A256" s="2"/>
    </row>
    <row r="257" spans="1:1" s="25" customFormat="1" x14ac:dyDescent="0.3">
      <c r="A257" s="2"/>
    </row>
    <row r="258" spans="1:1" s="25" customFormat="1" x14ac:dyDescent="0.3">
      <c r="A258" s="2"/>
    </row>
    <row r="259" spans="1:1" s="25" customFormat="1" x14ac:dyDescent="0.3">
      <c r="A259" s="2"/>
    </row>
    <row r="260" spans="1:1" s="25" customFormat="1" x14ac:dyDescent="0.3">
      <c r="A260" s="2"/>
    </row>
    <row r="261" spans="1:1" s="25" customFormat="1" x14ac:dyDescent="0.3">
      <c r="A261" s="2"/>
    </row>
    <row r="262" spans="1:1" s="25" customFormat="1" x14ac:dyDescent="0.3">
      <c r="A262" s="2"/>
    </row>
    <row r="263" spans="1:1" s="25" customFormat="1" x14ac:dyDescent="0.3">
      <c r="A263" s="2"/>
    </row>
    <row r="264" spans="1:1" s="25" customFormat="1" x14ac:dyDescent="0.3">
      <c r="A264" s="2"/>
    </row>
    <row r="265" spans="1:1" s="25" customFormat="1" x14ac:dyDescent="0.3">
      <c r="A265" s="2"/>
    </row>
    <row r="266" spans="1:1" s="25" customFormat="1" x14ac:dyDescent="0.3">
      <c r="A266" s="2"/>
    </row>
    <row r="267" spans="1:1" s="25" customFormat="1" x14ac:dyDescent="0.3">
      <c r="A267" s="2"/>
    </row>
    <row r="268" spans="1:1" s="25" customFormat="1" x14ac:dyDescent="0.3">
      <c r="A268" s="2"/>
    </row>
    <row r="269" spans="1:1" s="25" customFormat="1" x14ac:dyDescent="0.3">
      <c r="A269" s="2"/>
    </row>
    <row r="270" spans="1:1" s="25" customFormat="1" x14ac:dyDescent="0.3">
      <c r="A270" s="2"/>
    </row>
    <row r="271" spans="1:1" s="25" customFormat="1" x14ac:dyDescent="0.3">
      <c r="A271" s="2"/>
    </row>
    <row r="272" spans="1:1" s="25" customFormat="1" x14ac:dyDescent="0.3">
      <c r="A272" s="2"/>
    </row>
    <row r="273" spans="1:1" s="25" customFormat="1" x14ac:dyDescent="0.3">
      <c r="A273" s="2"/>
    </row>
    <row r="274" spans="1:1" s="25" customFormat="1" x14ac:dyDescent="0.3">
      <c r="A274" s="2"/>
    </row>
    <row r="275" spans="1:1" s="25" customFormat="1" x14ac:dyDescent="0.3">
      <c r="A275" s="2"/>
    </row>
    <row r="276" spans="1:1" s="25" customFormat="1" x14ac:dyDescent="0.3">
      <c r="A276" s="2"/>
    </row>
    <row r="277" spans="1:1" s="25" customFormat="1" x14ac:dyDescent="0.3">
      <c r="A277" s="2"/>
    </row>
    <row r="278" spans="1:1" s="25" customFormat="1" x14ac:dyDescent="0.3">
      <c r="A278" s="2"/>
    </row>
    <row r="279" spans="1:1" s="25" customFormat="1" x14ac:dyDescent="0.3">
      <c r="A279" s="2"/>
    </row>
    <row r="280" spans="1:1" s="25" customFormat="1" x14ac:dyDescent="0.3">
      <c r="A280" s="2"/>
    </row>
    <row r="281" spans="1:1" s="25" customFormat="1" x14ac:dyDescent="0.3">
      <c r="A281" s="2"/>
    </row>
    <row r="282" spans="1:1" s="25" customFormat="1" x14ac:dyDescent="0.3">
      <c r="A282" s="2"/>
    </row>
    <row r="283" spans="1:1" s="25" customFormat="1" x14ac:dyDescent="0.3">
      <c r="A283" s="2"/>
    </row>
    <row r="284" spans="1:1" s="25" customFormat="1" x14ac:dyDescent="0.3">
      <c r="A284" s="2"/>
    </row>
    <row r="285" spans="1:1" s="25" customFormat="1" x14ac:dyDescent="0.3">
      <c r="A285" s="2"/>
    </row>
    <row r="286" spans="1:1" s="25" customFormat="1" x14ac:dyDescent="0.3">
      <c r="A286" s="2"/>
    </row>
    <row r="287" spans="1:1" s="25" customFormat="1" x14ac:dyDescent="0.3">
      <c r="A287" s="2"/>
    </row>
    <row r="288" spans="1:1" s="25" customFormat="1" x14ac:dyDescent="0.3">
      <c r="A288" s="2"/>
    </row>
    <row r="289" spans="1:1" s="25" customFormat="1" x14ac:dyDescent="0.3">
      <c r="A289" s="2"/>
    </row>
    <row r="290" spans="1:1" s="25" customFormat="1" x14ac:dyDescent="0.3">
      <c r="A290" s="2"/>
    </row>
    <row r="291" spans="1:1" s="25" customFormat="1" x14ac:dyDescent="0.3">
      <c r="A291" s="2"/>
    </row>
    <row r="292" spans="1:1" s="25" customFormat="1" x14ac:dyDescent="0.3">
      <c r="A292" s="2"/>
    </row>
    <row r="293" spans="1:1" s="25" customFormat="1" x14ac:dyDescent="0.3">
      <c r="A293" s="2"/>
    </row>
    <row r="294" spans="1:1" s="25" customFormat="1" x14ac:dyDescent="0.3">
      <c r="A294" s="2"/>
    </row>
    <row r="295" spans="1:1" s="25" customFormat="1" x14ac:dyDescent="0.3">
      <c r="A295" s="2"/>
    </row>
    <row r="296" spans="1:1" s="25" customFormat="1" x14ac:dyDescent="0.3">
      <c r="A296" s="2"/>
    </row>
    <row r="297" spans="1:1" s="25" customFormat="1" x14ac:dyDescent="0.3">
      <c r="A297" s="2"/>
    </row>
    <row r="298" spans="1:1" s="25" customFormat="1" x14ac:dyDescent="0.3">
      <c r="A298" s="2"/>
    </row>
    <row r="299" spans="1:1" s="25" customFormat="1" x14ac:dyDescent="0.3">
      <c r="A299" s="2"/>
    </row>
    <row r="300" spans="1:1" s="25" customFormat="1" x14ac:dyDescent="0.3">
      <c r="A300" s="2"/>
    </row>
    <row r="301" spans="1:1" s="25" customFormat="1" x14ac:dyDescent="0.3">
      <c r="A301" s="2"/>
    </row>
    <row r="302" spans="1:1" s="25" customFormat="1" x14ac:dyDescent="0.3">
      <c r="A302" s="2"/>
    </row>
    <row r="303" spans="1:1" s="25" customFormat="1" x14ac:dyDescent="0.3">
      <c r="A303" s="2"/>
    </row>
    <row r="304" spans="1:1" s="25" customFormat="1" x14ac:dyDescent="0.3">
      <c r="A304" s="2"/>
    </row>
    <row r="305" spans="1:1" s="25" customFormat="1" x14ac:dyDescent="0.3">
      <c r="A305" s="2"/>
    </row>
    <row r="306" spans="1:1" s="25" customFormat="1" x14ac:dyDescent="0.3">
      <c r="A306" s="2"/>
    </row>
    <row r="307" spans="1:1" s="25" customFormat="1" x14ac:dyDescent="0.3">
      <c r="A307" s="2"/>
    </row>
    <row r="308" spans="1:1" s="25" customFormat="1" x14ac:dyDescent="0.3">
      <c r="A308" s="2"/>
    </row>
    <row r="309" spans="1:1" s="25" customFormat="1" x14ac:dyDescent="0.3">
      <c r="A309" s="2"/>
    </row>
    <row r="310" spans="1:1" s="25" customFormat="1" x14ac:dyDescent="0.3">
      <c r="A310" s="2"/>
    </row>
    <row r="311" spans="1:1" s="25" customFormat="1" x14ac:dyDescent="0.3">
      <c r="A311" s="2"/>
    </row>
    <row r="312" spans="1:1" s="25" customFormat="1" x14ac:dyDescent="0.3">
      <c r="A312" s="2"/>
    </row>
    <row r="313" spans="1:1" s="25" customFormat="1" x14ac:dyDescent="0.3">
      <c r="A313" s="2"/>
    </row>
    <row r="314" spans="1:1" s="25" customFormat="1" x14ac:dyDescent="0.3">
      <c r="A314" s="2"/>
    </row>
    <row r="315" spans="1:1" s="25" customFormat="1" x14ac:dyDescent="0.3">
      <c r="A315" s="2"/>
    </row>
    <row r="316" spans="1:1" s="25" customFormat="1" x14ac:dyDescent="0.3">
      <c r="A316" s="2"/>
    </row>
    <row r="317" spans="1:1" s="25" customFormat="1" x14ac:dyDescent="0.3">
      <c r="A317" s="2"/>
    </row>
    <row r="318" spans="1:1" s="25" customFormat="1" x14ac:dyDescent="0.3">
      <c r="A318" s="2"/>
    </row>
    <row r="319" spans="1:1" s="25" customFormat="1" x14ac:dyDescent="0.3">
      <c r="A319" s="2"/>
    </row>
    <row r="320" spans="1:1" s="25" customFormat="1" x14ac:dyDescent="0.3">
      <c r="A320" s="2"/>
    </row>
    <row r="321" spans="1:1" s="25" customFormat="1" x14ac:dyDescent="0.3">
      <c r="A321" s="2"/>
    </row>
    <row r="322" spans="1:1" s="25" customFormat="1" x14ac:dyDescent="0.3">
      <c r="A322" s="2"/>
    </row>
    <row r="323" spans="1:1" s="25" customFormat="1" x14ac:dyDescent="0.3">
      <c r="A323" s="2"/>
    </row>
    <row r="324" spans="1:1" s="25" customFormat="1" x14ac:dyDescent="0.3">
      <c r="A324" s="2"/>
    </row>
    <row r="325" spans="1:1" s="25" customFormat="1" x14ac:dyDescent="0.3">
      <c r="A325" s="2"/>
    </row>
    <row r="326" spans="1:1" s="25" customFormat="1" x14ac:dyDescent="0.3">
      <c r="A326" s="2"/>
    </row>
    <row r="327" spans="1:1" s="25" customFormat="1" x14ac:dyDescent="0.3">
      <c r="A327" s="2"/>
    </row>
    <row r="328" spans="1:1" s="25" customFormat="1" x14ac:dyDescent="0.3">
      <c r="A328" s="2"/>
    </row>
    <row r="329" spans="1:1" s="25" customFormat="1" x14ac:dyDescent="0.3">
      <c r="A329" s="2"/>
    </row>
    <row r="330" spans="1:1" s="25" customFormat="1" x14ac:dyDescent="0.3">
      <c r="A330" s="2"/>
    </row>
    <row r="331" spans="1:1" s="25" customFormat="1" x14ac:dyDescent="0.3">
      <c r="A331" s="2"/>
    </row>
    <row r="332" spans="1:1" s="25" customFormat="1" x14ac:dyDescent="0.3">
      <c r="A332" s="2"/>
    </row>
    <row r="333" spans="1:1" s="25" customFormat="1" x14ac:dyDescent="0.3">
      <c r="A333" s="2"/>
    </row>
    <row r="334" spans="1:1" s="25" customFormat="1" x14ac:dyDescent="0.3">
      <c r="A334" s="2"/>
    </row>
    <row r="335" spans="1:1" s="25" customFormat="1" x14ac:dyDescent="0.3">
      <c r="A335" s="2"/>
    </row>
    <row r="336" spans="1:1" s="25" customFormat="1" x14ac:dyDescent="0.3">
      <c r="A336" s="2"/>
    </row>
    <row r="337" spans="1:1" s="25" customFormat="1" x14ac:dyDescent="0.3">
      <c r="A337" s="2"/>
    </row>
    <row r="338" spans="1:1" s="25" customFormat="1" x14ac:dyDescent="0.3">
      <c r="A338" s="2"/>
    </row>
    <row r="339" spans="1:1" s="25" customFormat="1" x14ac:dyDescent="0.3">
      <c r="A339" s="2"/>
    </row>
    <row r="340" spans="1:1" s="25" customFormat="1" x14ac:dyDescent="0.3">
      <c r="A340" s="2"/>
    </row>
    <row r="341" spans="1:1" s="25" customFormat="1" x14ac:dyDescent="0.3">
      <c r="A341" s="2"/>
    </row>
    <row r="342" spans="1:1" s="25" customFormat="1" x14ac:dyDescent="0.3">
      <c r="A342" s="2"/>
    </row>
    <row r="343" spans="1:1" s="25" customFormat="1" x14ac:dyDescent="0.3">
      <c r="A343" s="2"/>
    </row>
    <row r="344" spans="1:1" s="25" customFormat="1" x14ac:dyDescent="0.3">
      <c r="A344" s="2"/>
    </row>
    <row r="345" spans="1:1" s="25" customFormat="1" x14ac:dyDescent="0.3">
      <c r="A345" s="2"/>
    </row>
    <row r="346" spans="1:1" s="25" customFormat="1" x14ac:dyDescent="0.3">
      <c r="A346" s="2"/>
    </row>
    <row r="347" spans="1:1" s="25" customFormat="1" x14ac:dyDescent="0.3">
      <c r="A347" s="2"/>
    </row>
    <row r="348" spans="1:1" s="25" customFormat="1" x14ac:dyDescent="0.3">
      <c r="A348" s="2"/>
    </row>
    <row r="349" spans="1:1" s="25" customFormat="1" x14ac:dyDescent="0.3">
      <c r="A349" s="2"/>
    </row>
    <row r="350" spans="1:1" s="25" customFormat="1" x14ac:dyDescent="0.3">
      <c r="A350" s="2"/>
    </row>
    <row r="351" spans="1:1" s="25" customFormat="1" x14ac:dyDescent="0.3">
      <c r="A351" s="2"/>
    </row>
    <row r="352" spans="1:1" s="25" customFormat="1" x14ac:dyDescent="0.3">
      <c r="A352" s="2"/>
    </row>
    <row r="353" spans="1:1" s="25" customFormat="1" x14ac:dyDescent="0.3">
      <c r="A353" s="2"/>
    </row>
    <row r="354" spans="1:1" s="25" customFormat="1" x14ac:dyDescent="0.3">
      <c r="A354" s="2"/>
    </row>
    <row r="355" spans="1:1" s="25" customFormat="1" x14ac:dyDescent="0.3">
      <c r="A355" s="2"/>
    </row>
    <row r="356" spans="1:1" s="25" customFormat="1" x14ac:dyDescent="0.3">
      <c r="A356" s="2"/>
    </row>
    <row r="357" spans="1:1" s="25" customFormat="1" x14ac:dyDescent="0.3">
      <c r="A357" s="2"/>
    </row>
    <row r="358" spans="1:1" s="25" customFormat="1" x14ac:dyDescent="0.3">
      <c r="A358" s="2"/>
    </row>
    <row r="359" spans="1:1" s="25" customFormat="1" x14ac:dyDescent="0.3">
      <c r="A359" s="2"/>
    </row>
    <row r="360" spans="1:1" s="25" customFormat="1" x14ac:dyDescent="0.3">
      <c r="A360" s="2"/>
    </row>
    <row r="361" spans="1:1" s="25" customFormat="1" x14ac:dyDescent="0.3">
      <c r="A361" s="2"/>
    </row>
    <row r="362" spans="1:1" s="25" customFormat="1" x14ac:dyDescent="0.3">
      <c r="A362" s="2"/>
    </row>
    <row r="363" spans="1:1" s="25" customFormat="1" x14ac:dyDescent="0.3">
      <c r="A363" s="2"/>
    </row>
    <row r="364" spans="1:1" s="25" customFormat="1" x14ac:dyDescent="0.3">
      <c r="A364" s="2"/>
    </row>
    <row r="365" spans="1:1" s="25" customFormat="1" x14ac:dyDescent="0.3">
      <c r="A365" s="2"/>
    </row>
    <row r="366" spans="1:1" s="25" customFormat="1" x14ac:dyDescent="0.3">
      <c r="A366" s="2"/>
    </row>
    <row r="367" spans="1:1" s="25" customFormat="1" x14ac:dyDescent="0.3">
      <c r="A367" s="2"/>
    </row>
    <row r="368" spans="1:1" s="25" customFormat="1" x14ac:dyDescent="0.3">
      <c r="A368" s="2"/>
    </row>
    <row r="369" spans="1:1" s="25" customFormat="1" x14ac:dyDescent="0.3">
      <c r="A369" s="2"/>
    </row>
    <row r="370" spans="1:1" s="25" customFormat="1" x14ac:dyDescent="0.3">
      <c r="A370" s="2"/>
    </row>
    <row r="371" spans="1:1" s="25" customFormat="1" x14ac:dyDescent="0.3">
      <c r="A371" s="2"/>
    </row>
    <row r="372" spans="1:1" s="25" customFormat="1" x14ac:dyDescent="0.3">
      <c r="A372" s="2"/>
    </row>
    <row r="373" spans="1:1" s="25" customFormat="1" x14ac:dyDescent="0.3">
      <c r="A373" s="2"/>
    </row>
    <row r="374" spans="1:1" s="25" customFormat="1" x14ac:dyDescent="0.3">
      <c r="A374" s="2"/>
    </row>
    <row r="375" spans="1:1" s="25" customFormat="1" x14ac:dyDescent="0.3">
      <c r="A375" s="2"/>
    </row>
    <row r="376" spans="1:1" s="25" customFormat="1" x14ac:dyDescent="0.3">
      <c r="A376" s="2"/>
    </row>
    <row r="377" spans="1:1" s="25" customFormat="1" x14ac:dyDescent="0.3">
      <c r="A377" s="2"/>
    </row>
    <row r="378" spans="1:1" s="25" customFormat="1" x14ac:dyDescent="0.3">
      <c r="A378" s="2"/>
    </row>
    <row r="379" spans="1:1" s="25" customFormat="1" x14ac:dyDescent="0.3">
      <c r="A379" s="2"/>
    </row>
    <row r="380" spans="1:1" s="25" customFormat="1" x14ac:dyDescent="0.3">
      <c r="A380" s="2"/>
    </row>
    <row r="381" spans="1:1" s="25" customFormat="1" x14ac:dyDescent="0.3">
      <c r="A381" s="2"/>
    </row>
    <row r="382" spans="1:1" s="25" customFormat="1" x14ac:dyDescent="0.3">
      <c r="A382" s="2"/>
    </row>
    <row r="383" spans="1:1" s="25" customFormat="1" x14ac:dyDescent="0.3">
      <c r="A383" s="2"/>
    </row>
    <row r="384" spans="1:1" s="25" customFormat="1" x14ac:dyDescent="0.3">
      <c r="A384" s="2"/>
    </row>
    <row r="385" spans="1:1" s="25" customFormat="1" x14ac:dyDescent="0.3">
      <c r="A385" s="2"/>
    </row>
    <row r="386" spans="1:1" s="25" customFormat="1" x14ac:dyDescent="0.3">
      <c r="A386" s="2"/>
    </row>
    <row r="387" spans="1:1" s="25" customFormat="1" x14ac:dyDescent="0.3">
      <c r="A387" s="2"/>
    </row>
    <row r="388" spans="1:1" s="25" customFormat="1" x14ac:dyDescent="0.3">
      <c r="A388" s="2"/>
    </row>
    <row r="389" spans="1:1" s="25" customFormat="1" x14ac:dyDescent="0.3">
      <c r="A389" s="2"/>
    </row>
    <row r="390" spans="1:1" s="25" customFormat="1" x14ac:dyDescent="0.3">
      <c r="A390" s="2"/>
    </row>
    <row r="391" spans="1:1" s="25" customFormat="1" x14ac:dyDescent="0.3">
      <c r="A391" s="2"/>
    </row>
    <row r="392" spans="1:1" s="25" customFormat="1" x14ac:dyDescent="0.3">
      <c r="A392" s="2"/>
    </row>
    <row r="393" spans="1:1" s="25" customFormat="1" x14ac:dyDescent="0.3">
      <c r="A393" s="2"/>
    </row>
    <row r="394" spans="1:1" s="25" customFormat="1" x14ac:dyDescent="0.3">
      <c r="A394" s="2"/>
    </row>
    <row r="395" spans="1:1" s="25" customFormat="1" x14ac:dyDescent="0.3">
      <c r="A395" s="2"/>
    </row>
    <row r="396" spans="1:1" s="25" customFormat="1" x14ac:dyDescent="0.3">
      <c r="A396" s="2"/>
    </row>
    <row r="397" spans="1:1" s="25" customFormat="1" x14ac:dyDescent="0.3">
      <c r="A397" s="2"/>
    </row>
    <row r="398" spans="1:1" s="25" customFormat="1" x14ac:dyDescent="0.3">
      <c r="A398" s="2"/>
    </row>
    <row r="399" spans="1:1" s="25" customFormat="1" x14ac:dyDescent="0.3">
      <c r="A399" s="2"/>
    </row>
    <row r="400" spans="1:1" s="25" customFormat="1" x14ac:dyDescent="0.3">
      <c r="A400" s="2"/>
    </row>
    <row r="401" spans="1:1" s="25" customFormat="1" x14ac:dyDescent="0.3">
      <c r="A401" s="2"/>
    </row>
    <row r="402" spans="1:1" s="25" customFormat="1" x14ac:dyDescent="0.3">
      <c r="A402" s="2"/>
    </row>
    <row r="403" spans="1:1" s="25" customFormat="1" x14ac:dyDescent="0.3">
      <c r="A403" s="2"/>
    </row>
    <row r="404" spans="1:1" s="25" customFormat="1" x14ac:dyDescent="0.3">
      <c r="A404" s="2"/>
    </row>
    <row r="405" spans="1:1" s="25" customFormat="1" x14ac:dyDescent="0.3">
      <c r="A405" s="2"/>
    </row>
    <row r="406" spans="1:1" s="25" customFormat="1" x14ac:dyDescent="0.3">
      <c r="A406" s="2"/>
    </row>
    <row r="407" spans="1:1" s="25" customFormat="1" x14ac:dyDescent="0.3">
      <c r="A407" s="2"/>
    </row>
    <row r="408" spans="1:1" s="25" customFormat="1" x14ac:dyDescent="0.3">
      <c r="A408" s="2"/>
    </row>
    <row r="409" spans="1:1" s="25" customFormat="1" x14ac:dyDescent="0.3">
      <c r="A409" s="2"/>
    </row>
    <row r="410" spans="1:1" s="25" customFormat="1" x14ac:dyDescent="0.3">
      <c r="A410" s="2"/>
    </row>
    <row r="411" spans="1:1" s="25" customFormat="1" x14ac:dyDescent="0.3">
      <c r="A411" s="2"/>
    </row>
    <row r="412" spans="1:1" s="25" customFormat="1" x14ac:dyDescent="0.3">
      <c r="A412" s="2"/>
    </row>
    <row r="413" spans="1:1" s="25" customFormat="1" x14ac:dyDescent="0.3">
      <c r="A413" s="2"/>
    </row>
    <row r="414" spans="1:1" s="25" customFormat="1" x14ac:dyDescent="0.3">
      <c r="A414" s="2"/>
    </row>
    <row r="415" spans="1:1" s="25" customFormat="1" x14ac:dyDescent="0.3">
      <c r="A415" s="2"/>
    </row>
    <row r="416" spans="1:1" s="25" customFormat="1" x14ac:dyDescent="0.3">
      <c r="A416" s="2"/>
    </row>
    <row r="417" spans="1:1" s="25" customFormat="1" x14ac:dyDescent="0.3">
      <c r="A417" s="2"/>
    </row>
    <row r="418" spans="1:1" s="25" customFormat="1" x14ac:dyDescent="0.3">
      <c r="A418" s="2"/>
    </row>
    <row r="419" spans="1:1" s="25" customFormat="1" x14ac:dyDescent="0.3">
      <c r="A419" s="2"/>
    </row>
    <row r="420" spans="1:1" s="25" customFormat="1" x14ac:dyDescent="0.3">
      <c r="A420" s="2"/>
    </row>
    <row r="421" spans="1:1" s="25" customFormat="1" x14ac:dyDescent="0.3">
      <c r="A421" s="2"/>
    </row>
    <row r="422" spans="1:1" s="25" customFormat="1" x14ac:dyDescent="0.3">
      <c r="A422" s="2"/>
    </row>
    <row r="423" spans="1:1" s="25" customFormat="1" x14ac:dyDescent="0.3">
      <c r="A423" s="2"/>
    </row>
    <row r="424" spans="1:1" s="25" customFormat="1" x14ac:dyDescent="0.3">
      <c r="A424" s="2"/>
    </row>
    <row r="425" spans="1:1" s="25" customFormat="1" x14ac:dyDescent="0.3">
      <c r="A425" s="2"/>
    </row>
    <row r="426" spans="1:1" s="25" customFormat="1" x14ac:dyDescent="0.3">
      <c r="A426" s="2"/>
    </row>
    <row r="427" spans="1:1" s="25" customFormat="1" x14ac:dyDescent="0.3">
      <c r="A427" s="2"/>
    </row>
    <row r="428" spans="1:1" s="25" customFormat="1" x14ac:dyDescent="0.3">
      <c r="A428" s="2"/>
    </row>
    <row r="429" spans="1:1" s="25" customFormat="1" x14ac:dyDescent="0.3">
      <c r="A429" s="2"/>
    </row>
    <row r="430" spans="1:1" s="25" customFormat="1" x14ac:dyDescent="0.3">
      <c r="A430" s="2"/>
    </row>
    <row r="431" spans="1:1" s="25" customFormat="1" x14ac:dyDescent="0.3">
      <c r="A431" s="2"/>
    </row>
    <row r="432" spans="1:1" s="25" customFormat="1" x14ac:dyDescent="0.3">
      <c r="A432" s="2"/>
    </row>
  </sheetData>
  <mergeCells count="32">
    <mergeCell ref="C42:I42"/>
    <mergeCell ref="B32:H32"/>
    <mergeCell ref="B31:H31"/>
    <mergeCell ref="B30:H30"/>
    <mergeCell ref="B33:H33"/>
    <mergeCell ref="B35:H35"/>
    <mergeCell ref="B37:H37"/>
    <mergeCell ref="B38:H38"/>
    <mergeCell ref="B36:H36"/>
    <mergeCell ref="B39:H39"/>
    <mergeCell ref="B40:I40"/>
    <mergeCell ref="E7:G7"/>
    <mergeCell ref="C15:D15"/>
    <mergeCell ref="B25:C25"/>
    <mergeCell ref="B29:L29"/>
    <mergeCell ref="C41:I41"/>
    <mergeCell ref="C23:H23"/>
    <mergeCell ref="B26:L26"/>
    <mergeCell ref="B27:L27"/>
    <mergeCell ref="C18:D18"/>
    <mergeCell ref="C19:D19"/>
    <mergeCell ref="C16:D16"/>
    <mergeCell ref="C17:D17"/>
    <mergeCell ref="C20:D20"/>
    <mergeCell ref="A1:D1"/>
    <mergeCell ref="C9:D9"/>
    <mergeCell ref="C10:D10"/>
    <mergeCell ref="C13:D13"/>
    <mergeCell ref="C14:D14"/>
    <mergeCell ref="C8:D8"/>
    <mergeCell ref="C11:D11"/>
    <mergeCell ref="C12:D12"/>
  </mergeCells>
  <hyperlinks>
    <hyperlink ref="M47" r:id="rId1" xr:uid="{CB292E45-2F1C-4D00-9D7C-FF7ECF991172}"/>
    <hyperlink ref="D45" location="'6. Interventions (description)'!A1" display="Back to phase 6: Interventions" xr:uid="{ABB45214-286E-4308-A5AC-E83E6FD87F25}"/>
    <hyperlink ref="B45" location="'3. Focus (description)'!A1" display="Back to phase 3: Focus" xr:uid="{96F16349-BAEF-4375-BF1A-3AAC7983FC10}"/>
    <hyperlink ref="C23" r:id="rId2" xr:uid="{3E0AB865-8A4B-4082-999E-18E966802D93}"/>
    <hyperlink ref="C41" r:id="rId3" display="Guidance on FLW Quantifications Methods." xr:uid="{82F6D5BA-728E-4ED5-9C4F-DE225AAB0715}"/>
    <hyperlink ref="B19" r:id="rId4" xr:uid="{D4987F18-E440-49C1-B013-980060A875D6}"/>
    <hyperlink ref="B16" r:id="rId5" xr:uid="{AA514AAE-B5DB-4E1D-9A50-E6E5189AE2D1}"/>
    <hyperlink ref="B10" r:id="rId6" xr:uid="{CA0613B9-9490-44F5-BC3C-9DE8217BE0F8}"/>
    <hyperlink ref="B11" r:id="rId7" xr:uid="{9C636FC0-7B8F-4E64-95CE-6D97F4985FF5}"/>
    <hyperlink ref="B12" r:id="rId8" xr:uid="{8BB59A72-CF37-443C-B297-B106AC2643C9}"/>
    <hyperlink ref="B9" r:id="rId9" xr:uid="{D528B1E2-0F92-4897-AA1E-C46D680A6F0D}"/>
    <hyperlink ref="B18" r:id="rId10" xr:uid="{7D549C4A-8869-4041-8DBB-B363203B0864}"/>
    <hyperlink ref="B14" r:id="rId11" xr:uid="{C0A2B6EB-B353-4800-8716-0F8AEEF5BEFC}"/>
    <hyperlink ref="B17" r:id="rId12" xr:uid="{F42B3E4B-CB59-4DCF-8ADF-12777B3B1029}"/>
    <hyperlink ref="B20" r:id="rId13" xr:uid="{9B810A9E-1DF5-482B-8964-58E3A6752C6D}"/>
    <hyperlink ref="B13" r:id="rId14" xr:uid="{BEE3EF36-B837-448D-9EE7-A6028F409673}"/>
    <hyperlink ref="B15" r:id="rId15" xr:uid="{B1B88041-802D-4146-A2D9-D241ACF2C7F7}"/>
  </hyperlinks>
  <pageMargins left="0.7" right="0.7" top="0.75" bottom="0.75" header="0.3" footer="0.3"/>
  <pageSetup paperSize="9" orientation="portrait" r:id="rId16"/>
  <drawing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256A-9209-4EB6-8527-4CC7180BC740}">
  <sheetPr codeName="Sheet16">
    <tabColor rgb="FFFFFF00"/>
  </sheetPr>
  <dimension ref="A1:BF420"/>
  <sheetViews>
    <sheetView tabSelected="1" topLeftCell="A16" zoomScaleNormal="100" workbookViewId="0">
      <selection activeCell="E32" sqref="E32"/>
    </sheetView>
  </sheetViews>
  <sheetFormatPr defaultRowHeight="14.4" x14ac:dyDescent="0.3"/>
  <cols>
    <col min="1" max="1" width="20.5546875" bestFit="1" customWidth="1"/>
    <col min="2" max="2" width="2.88671875" customWidth="1"/>
    <col min="3" max="3" width="4.5546875" customWidth="1"/>
    <col min="4" max="4" width="21.44140625" customWidth="1"/>
    <col min="5" max="5" width="38.5546875" customWidth="1"/>
    <col min="6" max="6" width="63.6640625" customWidth="1"/>
    <col min="7" max="7" width="4.6640625" customWidth="1"/>
    <col min="8" max="58" width="9.109375" style="25"/>
  </cols>
  <sheetData>
    <row r="1" spans="1:9" ht="31.2" x14ac:dyDescent="0.6">
      <c r="A1" s="818" t="s">
        <v>1382</v>
      </c>
      <c r="B1" s="818"/>
      <c r="C1" s="818"/>
      <c r="D1" s="818"/>
      <c r="E1" s="2"/>
      <c r="F1" s="2"/>
      <c r="G1" s="2"/>
    </row>
    <row r="2" spans="1:9" x14ac:dyDescent="0.3">
      <c r="A2" s="2"/>
      <c r="B2" s="2"/>
      <c r="C2" s="2"/>
      <c r="D2" s="2"/>
      <c r="E2" s="2"/>
      <c r="F2" s="75"/>
      <c r="G2" s="75"/>
    </row>
    <row r="3" spans="1:9" x14ac:dyDescent="0.3">
      <c r="A3" s="26" t="s">
        <v>6</v>
      </c>
      <c r="B3" s="26"/>
      <c r="C3" s="26"/>
      <c r="D3" s="26"/>
      <c r="E3" s="26"/>
      <c r="F3" s="76"/>
      <c r="G3" s="76"/>
      <c r="H3" s="199"/>
      <c r="I3" s="199"/>
    </row>
    <row r="4" spans="1:9" x14ac:dyDescent="0.3">
      <c r="A4" s="2" t="s">
        <v>4</v>
      </c>
      <c r="B4" s="870" t="s">
        <v>1280</v>
      </c>
      <c r="C4" s="870"/>
      <c r="D4" s="870"/>
      <c r="E4" s="870"/>
      <c r="F4" s="870"/>
      <c r="G4" s="438"/>
      <c r="H4" s="56"/>
      <c r="I4" s="56"/>
    </row>
    <row r="5" spans="1:9" x14ac:dyDescent="0.3">
      <c r="A5" s="2" t="s">
        <v>2</v>
      </c>
      <c r="B5" s="741" t="s">
        <v>1274</v>
      </c>
      <c r="C5" s="741"/>
      <c r="D5" s="741"/>
      <c r="E5" s="741"/>
      <c r="F5" s="741"/>
      <c r="G5" s="428"/>
      <c r="H5" s="200"/>
      <c r="I5" s="200"/>
    </row>
    <row r="6" spans="1:9" ht="31.5" customHeight="1" x14ac:dyDescent="0.3">
      <c r="A6" s="181" t="s">
        <v>247</v>
      </c>
      <c r="B6" s="877" t="s">
        <v>248</v>
      </c>
      <c r="C6" s="877"/>
      <c r="D6" s="877"/>
      <c r="E6" s="877"/>
      <c r="F6" s="877"/>
      <c r="G6" s="440"/>
      <c r="H6" s="201"/>
      <c r="I6" s="201"/>
    </row>
    <row r="7" spans="1:9" x14ac:dyDescent="0.3">
      <c r="A7" s="2" t="s">
        <v>1</v>
      </c>
      <c r="B7" s="861" t="s">
        <v>1275</v>
      </c>
      <c r="C7" s="861"/>
      <c r="D7" s="861"/>
      <c r="E7" s="861"/>
      <c r="F7" s="861"/>
      <c r="G7" s="439"/>
      <c r="H7" s="201"/>
      <c r="I7" s="201"/>
    </row>
    <row r="8" spans="1:9" ht="18.75" customHeight="1" x14ac:dyDescent="0.3">
      <c r="A8" s="38" t="s">
        <v>5</v>
      </c>
      <c r="B8" s="736" t="s">
        <v>1276</v>
      </c>
      <c r="C8" s="736"/>
      <c r="D8" s="736"/>
      <c r="E8" s="736"/>
      <c r="F8" s="736"/>
      <c r="G8" s="426"/>
      <c r="H8" s="202"/>
      <c r="I8" s="202"/>
    </row>
    <row r="9" spans="1:9" x14ac:dyDescent="0.3">
      <c r="A9" s="2"/>
      <c r="B9" s="2"/>
      <c r="C9" s="2"/>
      <c r="D9" s="2"/>
      <c r="E9" s="2"/>
      <c r="F9" s="75"/>
      <c r="G9" s="75"/>
      <c r="I9" s="203"/>
    </row>
    <row r="10" spans="1:9" x14ac:dyDescent="0.3">
      <c r="A10" s="26" t="s">
        <v>9</v>
      </c>
      <c r="B10" s="784" t="s">
        <v>246</v>
      </c>
      <c r="C10" s="784"/>
      <c r="D10" s="784"/>
      <c r="E10" s="784"/>
      <c r="F10" s="784"/>
      <c r="G10" s="429"/>
    </row>
    <row r="11" spans="1:9" x14ac:dyDescent="0.3">
      <c r="A11" s="26"/>
      <c r="B11" s="39"/>
      <c r="C11" s="51"/>
      <c r="D11" s="51"/>
      <c r="E11" s="51"/>
      <c r="F11" s="75"/>
      <c r="G11" s="75"/>
    </row>
    <row r="12" spans="1:9" x14ac:dyDescent="0.3">
      <c r="A12" s="26"/>
      <c r="B12" s="2" t="s">
        <v>48</v>
      </c>
      <c r="C12" s="797" t="s">
        <v>1196</v>
      </c>
      <c r="D12" s="797"/>
      <c r="E12" s="797"/>
      <c r="F12" s="797"/>
      <c r="G12" s="434"/>
      <c r="H12" s="508"/>
    </row>
    <row r="13" spans="1:9" ht="33.75" customHeight="1" x14ac:dyDescent="0.3">
      <c r="A13" s="26"/>
      <c r="B13" s="38" t="s">
        <v>49</v>
      </c>
      <c r="C13" s="786" t="s">
        <v>1198</v>
      </c>
      <c r="D13" s="786"/>
      <c r="E13" s="786"/>
      <c r="F13" s="786"/>
      <c r="G13" s="150"/>
    </row>
    <row r="14" spans="1:9" x14ac:dyDescent="0.3">
      <c r="A14" s="26"/>
      <c r="B14" s="39"/>
      <c r="C14" s="150"/>
      <c r="D14" s="150"/>
      <c r="E14" s="150"/>
      <c r="F14" s="150"/>
      <c r="G14" s="430"/>
    </row>
    <row r="15" spans="1:9" x14ac:dyDescent="0.3">
      <c r="A15" s="26"/>
      <c r="B15" s="39" t="s">
        <v>28</v>
      </c>
      <c r="C15" s="26" t="s">
        <v>1199</v>
      </c>
      <c r="D15" s="51"/>
      <c r="E15" s="51"/>
      <c r="F15" s="75"/>
      <c r="G15" s="75"/>
    </row>
    <row r="16" spans="1:9" ht="32.25" customHeight="1" x14ac:dyDescent="0.3">
      <c r="A16" s="26"/>
      <c r="B16" s="204" t="s">
        <v>50</v>
      </c>
      <c r="C16" s="786" t="s">
        <v>1374</v>
      </c>
      <c r="D16" s="786"/>
      <c r="E16" s="786"/>
      <c r="F16" s="786"/>
      <c r="G16" s="430"/>
    </row>
    <row r="17" spans="1:7" ht="14.25" customHeight="1" x14ac:dyDescent="0.3">
      <c r="A17" s="26"/>
      <c r="B17" s="2"/>
      <c r="C17" s="959" t="s">
        <v>1485</v>
      </c>
      <c r="D17" s="959"/>
      <c r="E17" s="959"/>
      <c r="F17" s="959"/>
      <c r="G17" s="114"/>
    </row>
    <row r="18" spans="1:7" x14ac:dyDescent="0.3">
      <c r="A18" s="26"/>
      <c r="B18" s="2" t="s">
        <v>112</v>
      </c>
      <c r="C18" s="800" t="s">
        <v>1201</v>
      </c>
      <c r="D18" s="800"/>
      <c r="E18" s="800"/>
      <c r="F18" s="800"/>
      <c r="G18" s="433"/>
    </row>
    <row r="19" spans="1:7" ht="16.5" customHeight="1" x14ac:dyDescent="0.3">
      <c r="A19" s="26"/>
      <c r="B19" s="2"/>
      <c r="C19" s="38">
        <v>1</v>
      </c>
      <c r="D19" s="736" t="s">
        <v>1278</v>
      </c>
      <c r="E19" s="736"/>
      <c r="F19" s="736"/>
      <c r="G19" s="426"/>
    </row>
    <row r="20" spans="1:7" x14ac:dyDescent="0.3">
      <c r="A20" s="26"/>
      <c r="B20" s="2"/>
      <c r="C20" s="204">
        <v>2</v>
      </c>
      <c r="D20" s="800" t="s">
        <v>1277</v>
      </c>
      <c r="E20" s="800"/>
      <c r="F20" s="800"/>
      <c r="G20" s="433"/>
    </row>
    <row r="21" spans="1:7" ht="28.5" customHeight="1" x14ac:dyDescent="0.3">
      <c r="A21" s="26"/>
      <c r="B21" s="2"/>
      <c r="C21" s="204">
        <v>3</v>
      </c>
      <c r="D21" s="789" t="s">
        <v>1279</v>
      </c>
      <c r="E21" s="789"/>
      <c r="F21" s="789"/>
      <c r="G21" s="431"/>
    </row>
    <row r="22" spans="1:7" ht="30" customHeight="1" x14ac:dyDescent="0.3">
      <c r="A22" s="26"/>
      <c r="B22" s="38" t="s">
        <v>186</v>
      </c>
      <c r="C22" s="786" t="s">
        <v>1202</v>
      </c>
      <c r="D22" s="786"/>
      <c r="E22" s="786"/>
      <c r="F22" s="786"/>
      <c r="G22" s="430"/>
    </row>
    <row r="23" spans="1:7" x14ac:dyDescent="0.3">
      <c r="A23" s="26"/>
      <c r="B23" s="2" t="s">
        <v>187</v>
      </c>
      <c r="C23" s="789" t="s">
        <v>1200</v>
      </c>
      <c r="D23" s="789"/>
      <c r="E23" s="789"/>
      <c r="F23" s="789"/>
      <c r="G23" s="431"/>
    </row>
    <row r="24" spans="1:7" x14ac:dyDescent="0.3">
      <c r="A24" s="26"/>
      <c r="B24" s="361"/>
      <c r="C24" s="361"/>
      <c r="D24" s="361"/>
      <c r="E24" s="361"/>
      <c r="F24" s="362"/>
      <c r="G24" s="436"/>
    </row>
    <row r="25" spans="1:7" x14ac:dyDescent="0.3">
      <c r="A25" s="26"/>
      <c r="B25" s="39" t="s">
        <v>29</v>
      </c>
      <c r="C25" s="26" t="s">
        <v>1197</v>
      </c>
      <c r="D25" s="26"/>
      <c r="E25" s="26"/>
    </row>
    <row r="26" spans="1:7" ht="32.25" customHeight="1" x14ac:dyDescent="0.3">
      <c r="A26" s="26"/>
      <c r="B26" t="s">
        <v>50</v>
      </c>
      <c r="C26" s="786" t="s">
        <v>1358</v>
      </c>
      <c r="D26" s="786"/>
      <c r="E26" s="786"/>
      <c r="F26" s="786"/>
      <c r="G26" s="430"/>
    </row>
    <row r="27" spans="1:7" ht="45.75" customHeight="1" x14ac:dyDescent="0.3">
      <c r="A27" s="26"/>
      <c r="B27" s="204" t="s">
        <v>112</v>
      </c>
      <c r="C27" s="786" t="s">
        <v>1281</v>
      </c>
      <c r="D27" s="786"/>
      <c r="E27" s="786"/>
      <c r="F27" s="786"/>
      <c r="G27" s="430"/>
    </row>
    <row r="28" spans="1:7" ht="31.5" customHeight="1" x14ac:dyDescent="0.3">
      <c r="A28" s="162"/>
      <c r="B28" s="38" t="s">
        <v>186</v>
      </c>
      <c r="C28" s="736" t="s">
        <v>1282</v>
      </c>
      <c r="D28" s="736"/>
      <c r="E28" s="736"/>
      <c r="F28" s="736"/>
      <c r="G28" s="426"/>
    </row>
    <row r="29" spans="1:7" ht="15.75" customHeight="1" x14ac:dyDescent="0.3">
      <c r="A29" s="162"/>
      <c r="B29" s="38" t="s">
        <v>187</v>
      </c>
      <c r="C29" s="736" t="s">
        <v>1200</v>
      </c>
      <c r="D29" s="736"/>
      <c r="E29" s="736"/>
      <c r="F29" s="736"/>
      <c r="G29" s="426"/>
    </row>
    <row r="30" spans="1:7" ht="15" thickBot="1" x14ac:dyDescent="0.35">
      <c r="A30" s="162"/>
      <c r="B30" s="2"/>
      <c r="D30" s="2"/>
      <c r="E30" s="2"/>
      <c r="F30" s="2"/>
      <c r="G30" s="2"/>
    </row>
    <row r="31" spans="1:7" ht="18.600000000000001" thickBot="1" x14ac:dyDescent="0.35">
      <c r="A31" s="2"/>
      <c r="B31" s="163"/>
      <c r="C31" s="2"/>
      <c r="D31" s="722" t="s">
        <v>277</v>
      </c>
      <c r="E31" s="2"/>
      <c r="F31" s="2"/>
      <c r="G31" s="2"/>
    </row>
    <row r="32" spans="1:7" x14ac:dyDescent="0.3">
      <c r="A32" s="2"/>
      <c r="B32" s="2"/>
      <c r="C32" s="2"/>
      <c r="D32" s="2"/>
      <c r="E32" s="2"/>
      <c r="F32" s="2"/>
      <c r="G32" s="2"/>
    </row>
    <row r="33" spans="1:7" s="25" customFormat="1" x14ac:dyDescent="0.3">
      <c r="A33" s="2"/>
      <c r="B33" s="2"/>
      <c r="C33" s="2"/>
      <c r="D33" s="2"/>
      <c r="E33" s="2"/>
      <c r="F33" s="2"/>
      <c r="G33" s="2"/>
    </row>
    <row r="34" spans="1:7" s="25" customFormat="1" x14ac:dyDescent="0.3">
      <c r="A34" s="2"/>
      <c r="B34" s="2"/>
      <c r="C34" s="2"/>
      <c r="D34" s="2"/>
      <c r="E34" s="2"/>
      <c r="F34" s="2"/>
      <c r="G34" s="2"/>
    </row>
    <row r="35" spans="1:7" s="25" customFormat="1" x14ac:dyDescent="0.3">
      <c r="A35" s="2"/>
      <c r="B35" s="2"/>
      <c r="C35" s="2"/>
      <c r="D35" s="2"/>
      <c r="E35" s="2"/>
      <c r="F35" s="2"/>
      <c r="G35" s="2"/>
    </row>
    <row r="36" spans="1:7" s="25" customFormat="1" ht="18" x14ac:dyDescent="0.35">
      <c r="A36" s="26"/>
      <c r="B36" s="958" t="s">
        <v>56</v>
      </c>
      <c r="C36" s="958"/>
      <c r="D36" s="2"/>
      <c r="E36" s="83" t="s">
        <v>55</v>
      </c>
      <c r="F36" s="2"/>
      <c r="G36" s="2"/>
    </row>
    <row r="37" spans="1:7" s="25" customFormat="1" x14ac:dyDescent="0.3">
      <c r="A37" s="2"/>
      <c r="B37" s="2"/>
      <c r="C37" s="2"/>
      <c r="D37" s="2"/>
      <c r="E37" s="2"/>
      <c r="F37" s="2"/>
      <c r="G37" s="2"/>
    </row>
    <row r="38" spans="1:7" s="25" customFormat="1" x14ac:dyDescent="0.3">
      <c r="A38" s="2"/>
      <c r="B38" s="2"/>
      <c r="C38" s="2"/>
      <c r="D38" s="2"/>
      <c r="E38" s="2"/>
      <c r="F38" s="2"/>
      <c r="G38" s="2"/>
    </row>
    <row r="39" spans="1:7" s="25" customFormat="1" x14ac:dyDescent="0.3">
      <c r="A39" s="2"/>
      <c r="B39" s="2"/>
      <c r="C39" s="2"/>
      <c r="D39" s="2"/>
      <c r="E39" s="2"/>
      <c r="F39" s="2"/>
      <c r="G39" s="2"/>
    </row>
    <row r="40" spans="1:7" s="25" customFormat="1" x14ac:dyDescent="0.3">
      <c r="A40" s="2"/>
      <c r="B40" s="2"/>
      <c r="C40" s="2"/>
      <c r="D40" s="2"/>
      <c r="E40" s="2"/>
      <c r="F40" s="733" t="s">
        <v>225</v>
      </c>
      <c r="G40" s="733"/>
    </row>
    <row r="41" spans="1:7" s="25" customFormat="1" x14ac:dyDescent="0.3"/>
    <row r="42" spans="1:7" s="25" customFormat="1" x14ac:dyDescent="0.3"/>
    <row r="43" spans="1:7" s="25" customFormat="1" x14ac:dyDescent="0.3"/>
    <row r="44" spans="1:7" s="25" customFormat="1" x14ac:dyDescent="0.3"/>
    <row r="45" spans="1:7" s="25" customFormat="1" x14ac:dyDescent="0.3"/>
    <row r="46" spans="1:7" s="25" customFormat="1" x14ac:dyDescent="0.3"/>
    <row r="47" spans="1:7" s="25" customFormat="1" x14ac:dyDescent="0.3"/>
    <row r="48" spans="1:7" s="25" customFormat="1" x14ac:dyDescent="0.3"/>
    <row r="49" s="25" customFormat="1" x14ac:dyDescent="0.3"/>
    <row r="50" s="25" customFormat="1" x14ac:dyDescent="0.3"/>
    <row r="51" s="25" customFormat="1" x14ac:dyDescent="0.3"/>
    <row r="52" s="25" customFormat="1" x14ac:dyDescent="0.3"/>
    <row r="53" s="25" customFormat="1" x14ac:dyDescent="0.3"/>
    <row r="54" s="25" customFormat="1" x14ac:dyDescent="0.3"/>
    <row r="55" s="25" customFormat="1" x14ac:dyDescent="0.3"/>
    <row r="56" s="25" customFormat="1" x14ac:dyDescent="0.3"/>
    <row r="57" s="25" customFormat="1" x14ac:dyDescent="0.3"/>
    <row r="58" s="25" customFormat="1" x14ac:dyDescent="0.3"/>
    <row r="59" s="25" customFormat="1" x14ac:dyDescent="0.3"/>
    <row r="60" s="25" customFormat="1" x14ac:dyDescent="0.3"/>
    <row r="61" s="25" customFormat="1" x14ac:dyDescent="0.3"/>
    <row r="62" s="25" customFormat="1" x14ac:dyDescent="0.3"/>
    <row r="63" s="25" customFormat="1" x14ac:dyDescent="0.3"/>
    <row r="64"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25" customFormat="1" x14ac:dyDescent="0.3"/>
    <row r="210" s="25" customFormat="1" x14ac:dyDescent="0.3"/>
    <row r="211" s="25" customFormat="1" x14ac:dyDescent="0.3"/>
    <row r="212" s="25" customFormat="1" x14ac:dyDescent="0.3"/>
    <row r="213" s="25" customFormat="1" x14ac:dyDescent="0.3"/>
    <row r="214" s="25" customFormat="1" x14ac:dyDescent="0.3"/>
    <row r="215" s="25" customFormat="1" x14ac:dyDescent="0.3"/>
    <row r="216" s="25" customFormat="1" x14ac:dyDescent="0.3"/>
    <row r="217" s="25" customFormat="1" x14ac:dyDescent="0.3"/>
    <row r="218" s="25" customFormat="1" x14ac:dyDescent="0.3"/>
    <row r="219" s="25" customFormat="1" x14ac:dyDescent="0.3"/>
    <row r="220" s="25" customFormat="1" x14ac:dyDescent="0.3"/>
    <row r="221" s="25" customFormat="1" x14ac:dyDescent="0.3"/>
    <row r="222" s="25" customFormat="1" x14ac:dyDescent="0.3"/>
    <row r="223" s="25" customFormat="1" x14ac:dyDescent="0.3"/>
    <row r="224" s="25" customFormat="1" x14ac:dyDescent="0.3"/>
    <row r="225" s="25" customFormat="1" x14ac:dyDescent="0.3"/>
    <row r="226" s="25" customFormat="1" x14ac:dyDescent="0.3"/>
    <row r="227" s="25" customFormat="1" x14ac:dyDescent="0.3"/>
    <row r="228" s="25" customFormat="1" x14ac:dyDescent="0.3"/>
    <row r="229" s="25" customFormat="1" x14ac:dyDescent="0.3"/>
    <row r="230" s="25" customFormat="1" x14ac:dyDescent="0.3"/>
    <row r="231" s="25" customFormat="1" x14ac:dyDescent="0.3"/>
    <row r="232" s="25" customFormat="1" x14ac:dyDescent="0.3"/>
    <row r="233" s="25" customFormat="1" x14ac:dyDescent="0.3"/>
    <row r="234" s="25" customFormat="1" x14ac:dyDescent="0.3"/>
    <row r="235" s="25" customFormat="1" x14ac:dyDescent="0.3"/>
    <row r="236" s="25" customFormat="1" x14ac:dyDescent="0.3"/>
    <row r="237" s="25" customFormat="1" x14ac:dyDescent="0.3"/>
    <row r="238" s="25" customFormat="1" x14ac:dyDescent="0.3"/>
    <row r="239" s="25" customFormat="1" x14ac:dyDescent="0.3"/>
    <row r="240" s="25" customFormat="1" x14ac:dyDescent="0.3"/>
    <row r="241" s="25" customFormat="1" x14ac:dyDescent="0.3"/>
    <row r="242" s="25" customFormat="1" x14ac:dyDescent="0.3"/>
    <row r="243" s="25" customFormat="1" x14ac:dyDescent="0.3"/>
    <row r="244" s="25" customFormat="1" x14ac:dyDescent="0.3"/>
    <row r="245" s="25" customFormat="1" x14ac:dyDescent="0.3"/>
    <row r="246" s="25" customFormat="1" x14ac:dyDescent="0.3"/>
    <row r="247" s="25" customFormat="1" x14ac:dyDescent="0.3"/>
    <row r="248" s="25" customFormat="1" x14ac:dyDescent="0.3"/>
    <row r="249" s="25" customFormat="1" x14ac:dyDescent="0.3"/>
    <row r="250" s="25" customFormat="1" x14ac:dyDescent="0.3"/>
    <row r="251" s="25" customFormat="1" x14ac:dyDescent="0.3"/>
    <row r="252" s="25" customFormat="1" x14ac:dyDescent="0.3"/>
    <row r="253" s="25" customFormat="1" x14ac:dyDescent="0.3"/>
    <row r="254" s="25" customFormat="1" x14ac:dyDescent="0.3"/>
    <row r="255" s="25" customFormat="1" x14ac:dyDescent="0.3"/>
    <row r="256" s="25" customFormat="1" x14ac:dyDescent="0.3"/>
    <row r="257" s="25" customFormat="1" x14ac:dyDescent="0.3"/>
    <row r="258" s="25" customFormat="1" x14ac:dyDescent="0.3"/>
    <row r="259" s="25" customFormat="1" x14ac:dyDescent="0.3"/>
    <row r="260" s="25" customFormat="1" x14ac:dyDescent="0.3"/>
    <row r="261" s="25" customFormat="1" x14ac:dyDescent="0.3"/>
    <row r="262" s="25" customFormat="1" x14ac:dyDescent="0.3"/>
    <row r="263" s="25" customFormat="1" x14ac:dyDescent="0.3"/>
    <row r="264" s="25" customFormat="1" x14ac:dyDescent="0.3"/>
    <row r="265" s="25" customFormat="1" x14ac:dyDescent="0.3"/>
    <row r="266" s="25" customFormat="1" x14ac:dyDescent="0.3"/>
    <row r="267" s="25" customFormat="1" x14ac:dyDescent="0.3"/>
    <row r="268" s="25" customFormat="1" x14ac:dyDescent="0.3"/>
    <row r="269" s="25" customFormat="1" x14ac:dyDescent="0.3"/>
    <row r="270" s="25" customFormat="1" x14ac:dyDescent="0.3"/>
    <row r="271" s="25" customFormat="1" x14ac:dyDescent="0.3"/>
    <row r="272" s="25" customFormat="1" x14ac:dyDescent="0.3"/>
    <row r="273" s="25" customFormat="1" x14ac:dyDescent="0.3"/>
    <row r="274" s="25" customFormat="1" x14ac:dyDescent="0.3"/>
    <row r="275" s="25" customFormat="1" x14ac:dyDescent="0.3"/>
    <row r="276" s="25" customFormat="1" x14ac:dyDescent="0.3"/>
    <row r="277" s="25" customFormat="1" x14ac:dyDescent="0.3"/>
    <row r="278" s="25" customFormat="1" x14ac:dyDescent="0.3"/>
    <row r="279" s="25" customFormat="1" x14ac:dyDescent="0.3"/>
    <row r="280" s="25" customFormat="1" x14ac:dyDescent="0.3"/>
    <row r="281" s="25" customFormat="1" x14ac:dyDescent="0.3"/>
    <row r="282" s="25" customFormat="1" x14ac:dyDescent="0.3"/>
    <row r="283" s="25" customFormat="1" x14ac:dyDescent="0.3"/>
    <row r="284" s="25" customFormat="1" x14ac:dyDescent="0.3"/>
    <row r="285" s="25" customFormat="1" x14ac:dyDescent="0.3"/>
    <row r="286" s="25" customFormat="1" x14ac:dyDescent="0.3"/>
    <row r="287" s="25" customFormat="1" x14ac:dyDescent="0.3"/>
    <row r="288" s="25" customFormat="1" x14ac:dyDescent="0.3"/>
    <row r="289" s="25" customFormat="1" x14ac:dyDescent="0.3"/>
    <row r="290" s="25" customFormat="1" x14ac:dyDescent="0.3"/>
    <row r="291" s="25" customFormat="1" x14ac:dyDescent="0.3"/>
    <row r="292" s="25" customFormat="1" x14ac:dyDescent="0.3"/>
    <row r="293" s="25" customFormat="1" x14ac:dyDescent="0.3"/>
    <row r="294" s="25" customFormat="1" x14ac:dyDescent="0.3"/>
    <row r="295" s="25" customFormat="1" x14ac:dyDescent="0.3"/>
    <row r="296" s="25" customFormat="1" x14ac:dyDescent="0.3"/>
    <row r="297" s="25" customFormat="1" x14ac:dyDescent="0.3"/>
    <row r="298" s="25" customFormat="1" x14ac:dyDescent="0.3"/>
    <row r="299" s="25" customFormat="1" x14ac:dyDescent="0.3"/>
    <row r="300" s="25" customFormat="1" x14ac:dyDescent="0.3"/>
    <row r="301" s="25" customFormat="1" x14ac:dyDescent="0.3"/>
    <row r="302" s="25" customFormat="1" x14ac:dyDescent="0.3"/>
    <row r="303" s="25" customFormat="1" x14ac:dyDescent="0.3"/>
    <row r="304" s="25" customFormat="1" x14ac:dyDescent="0.3"/>
    <row r="305" s="25" customFormat="1" x14ac:dyDescent="0.3"/>
    <row r="306" s="25" customFormat="1" x14ac:dyDescent="0.3"/>
    <row r="307" s="25" customFormat="1" x14ac:dyDescent="0.3"/>
    <row r="308" s="25" customFormat="1" x14ac:dyDescent="0.3"/>
    <row r="309" s="25" customFormat="1" x14ac:dyDescent="0.3"/>
    <row r="310" s="25" customFormat="1" x14ac:dyDescent="0.3"/>
    <row r="311" s="25" customFormat="1" x14ac:dyDescent="0.3"/>
    <row r="312" s="25" customFormat="1" x14ac:dyDescent="0.3"/>
    <row r="313" s="25" customFormat="1" x14ac:dyDescent="0.3"/>
    <row r="314" s="25" customFormat="1" x14ac:dyDescent="0.3"/>
    <row r="315" s="25" customFormat="1" x14ac:dyDescent="0.3"/>
    <row r="316" s="25" customFormat="1" x14ac:dyDescent="0.3"/>
    <row r="317" s="25" customFormat="1" x14ac:dyDescent="0.3"/>
    <row r="318" s="25" customFormat="1" x14ac:dyDescent="0.3"/>
    <row r="319" s="25" customFormat="1" x14ac:dyDescent="0.3"/>
    <row r="320" s="25" customFormat="1" x14ac:dyDescent="0.3"/>
    <row r="321" s="25" customFormat="1" x14ac:dyDescent="0.3"/>
    <row r="322" s="25" customFormat="1" x14ac:dyDescent="0.3"/>
    <row r="323" s="25" customFormat="1" x14ac:dyDescent="0.3"/>
    <row r="324" s="25" customFormat="1" x14ac:dyDescent="0.3"/>
    <row r="325" s="25" customFormat="1" x14ac:dyDescent="0.3"/>
    <row r="326" s="25" customFormat="1" x14ac:dyDescent="0.3"/>
    <row r="327" s="25" customFormat="1" x14ac:dyDescent="0.3"/>
    <row r="328" s="25" customFormat="1" x14ac:dyDescent="0.3"/>
    <row r="329" s="25" customFormat="1" x14ac:dyDescent="0.3"/>
    <row r="330" s="25" customFormat="1" x14ac:dyDescent="0.3"/>
    <row r="331" s="25" customFormat="1" x14ac:dyDescent="0.3"/>
    <row r="332" s="25" customFormat="1" x14ac:dyDescent="0.3"/>
    <row r="333" s="25" customFormat="1" x14ac:dyDescent="0.3"/>
    <row r="334" s="25" customFormat="1" x14ac:dyDescent="0.3"/>
    <row r="335" s="25" customFormat="1" x14ac:dyDescent="0.3"/>
    <row r="336" s="25" customFormat="1" x14ac:dyDescent="0.3"/>
    <row r="337" s="25" customFormat="1" x14ac:dyDescent="0.3"/>
    <row r="338" s="25" customFormat="1" x14ac:dyDescent="0.3"/>
    <row r="339" s="25" customFormat="1" x14ac:dyDescent="0.3"/>
    <row r="340" s="25" customFormat="1" x14ac:dyDescent="0.3"/>
    <row r="341" s="25" customFormat="1" x14ac:dyDescent="0.3"/>
    <row r="342" s="25" customFormat="1" x14ac:dyDescent="0.3"/>
    <row r="343" s="25" customFormat="1" x14ac:dyDescent="0.3"/>
    <row r="344" s="25" customFormat="1" x14ac:dyDescent="0.3"/>
    <row r="345" s="25" customFormat="1" x14ac:dyDescent="0.3"/>
    <row r="346" s="25" customFormat="1" x14ac:dyDescent="0.3"/>
    <row r="347" s="25" customFormat="1" x14ac:dyDescent="0.3"/>
    <row r="348" s="25" customFormat="1" x14ac:dyDescent="0.3"/>
    <row r="349" s="25" customFormat="1" x14ac:dyDescent="0.3"/>
    <row r="350" s="25" customFormat="1" x14ac:dyDescent="0.3"/>
    <row r="351" s="25" customFormat="1" x14ac:dyDescent="0.3"/>
    <row r="352" s="25" customFormat="1" x14ac:dyDescent="0.3"/>
    <row r="353" s="25" customFormat="1" x14ac:dyDescent="0.3"/>
    <row r="354" s="25" customFormat="1" x14ac:dyDescent="0.3"/>
    <row r="355" s="25" customFormat="1" x14ac:dyDescent="0.3"/>
    <row r="356" s="25" customFormat="1" x14ac:dyDescent="0.3"/>
    <row r="357" s="25" customFormat="1" x14ac:dyDescent="0.3"/>
    <row r="358" s="25" customFormat="1" x14ac:dyDescent="0.3"/>
    <row r="359" s="25" customFormat="1" x14ac:dyDescent="0.3"/>
    <row r="360" s="25" customFormat="1" x14ac:dyDescent="0.3"/>
    <row r="361" s="25" customFormat="1" x14ac:dyDescent="0.3"/>
    <row r="362" s="25" customFormat="1" x14ac:dyDescent="0.3"/>
    <row r="363" s="25" customFormat="1" x14ac:dyDescent="0.3"/>
    <row r="364" s="25" customFormat="1" x14ac:dyDescent="0.3"/>
    <row r="365" s="25" customFormat="1" x14ac:dyDescent="0.3"/>
    <row r="366" s="25" customFormat="1" x14ac:dyDescent="0.3"/>
    <row r="367" s="25" customFormat="1" x14ac:dyDescent="0.3"/>
    <row r="368" s="25" customFormat="1" x14ac:dyDescent="0.3"/>
    <row r="369" s="25" customFormat="1" x14ac:dyDescent="0.3"/>
    <row r="370" s="25" customFormat="1" x14ac:dyDescent="0.3"/>
    <row r="371" s="25" customFormat="1" x14ac:dyDescent="0.3"/>
    <row r="372" s="25" customFormat="1" x14ac:dyDescent="0.3"/>
    <row r="373" s="25" customFormat="1" x14ac:dyDescent="0.3"/>
    <row r="374" s="25" customFormat="1" x14ac:dyDescent="0.3"/>
    <row r="375" s="25" customFormat="1" x14ac:dyDescent="0.3"/>
    <row r="376" s="25" customFormat="1" x14ac:dyDescent="0.3"/>
    <row r="377" s="25" customFormat="1" x14ac:dyDescent="0.3"/>
    <row r="378" s="25" customFormat="1" x14ac:dyDescent="0.3"/>
    <row r="379" s="25" customFormat="1" x14ac:dyDescent="0.3"/>
    <row r="380" s="25" customFormat="1" x14ac:dyDescent="0.3"/>
    <row r="381" s="25" customFormat="1" x14ac:dyDescent="0.3"/>
    <row r="382" s="25" customFormat="1" x14ac:dyDescent="0.3"/>
    <row r="383" s="25" customFormat="1" x14ac:dyDescent="0.3"/>
    <row r="384" s="25" customFormat="1" x14ac:dyDescent="0.3"/>
    <row r="385" s="25" customFormat="1" x14ac:dyDescent="0.3"/>
    <row r="386" s="25" customFormat="1" x14ac:dyDescent="0.3"/>
    <row r="387" s="25" customFormat="1" x14ac:dyDescent="0.3"/>
    <row r="388" s="25" customFormat="1" x14ac:dyDescent="0.3"/>
    <row r="389" s="25" customFormat="1" x14ac:dyDescent="0.3"/>
    <row r="390" s="25" customFormat="1" x14ac:dyDescent="0.3"/>
    <row r="391" s="25" customFormat="1" x14ac:dyDescent="0.3"/>
    <row r="392" s="25" customFormat="1" x14ac:dyDescent="0.3"/>
    <row r="393" s="25" customFormat="1" x14ac:dyDescent="0.3"/>
    <row r="394" s="25" customFormat="1" x14ac:dyDescent="0.3"/>
    <row r="395" s="25" customFormat="1" x14ac:dyDescent="0.3"/>
    <row r="396" s="25" customFormat="1" x14ac:dyDescent="0.3"/>
    <row r="397" s="25" customFormat="1" x14ac:dyDescent="0.3"/>
    <row r="398" s="25" customFormat="1" x14ac:dyDescent="0.3"/>
    <row r="399" s="25" customFormat="1" x14ac:dyDescent="0.3"/>
    <row r="400" s="25" customFormat="1" x14ac:dyDescent="0.3"/>
    <row r="401" s="25" customFormat="1" x14ac:dyDescent="0.3"/>
    <row r="402" s="25" customFormat="1" x14ac:dyDescent="0.3"/>
    <row r="403" s="25" customFormat="1" x14ac:dyDescent="0.3"/>
    <row r="404" s="25" customFormat="1" x14ac:dyDescent="0.3"/>
    <row r="405" s="25" customFormat="1" x14ac:dyDescent="0.3"/>
    <row r="406" s="25" customFormat="1" x14ac:dyDescent="0.3"/>
    <row r="407" s="25" customFormat="1" x14ac:dyDescent="0.3"/>
    <row r="408" s="25" customFormat="1" x14ac:dyDescent="0.3"/>
    <row r="409" s="25" customFormat="1" x14ac:dyDescent="0.3"/>
    <row r="410" s="25" customFormat="1" x14ac:dyDescent="0.3"/>
    <row r="411" s="25" customFormat="1" x14ac:dyDescent="0.3"/>
    <row r="412" s="25" customFormat="1" x14ac:dyDescent="0.3"/>
    <row r="413" s="25" customFormat="1" x14ac:dyDescent="0.3"/>
    <row r="414" s="25" customFormat="1" x14ac:dyDescent="0.3"/>
    <row r="415" s="25" customFormat="1" x14ac:dyDescent="0.3"/>
    <row r="416" s="25" customFormat="1" x14ac:dyDescent="0.3"/>
    <row r="417" s="25" customFormat="1" x14ac:dyDescent="0.3"/>
    <row r="418" s="25" customFormat="1" x14ac:dyDescent="0.3"/>
    <row r="419" s="25" customFormat="1" x14ac:dyDescent="0.3"/>
    <row r="420" s="25" customFormat="1" x14ac:dyDescent="0.3"/>
  </sheetData>
  <mergeCells count="23">
    <mergeCell ref="B10:F10"/>
    <mergeCell ref="B6:F6"/>
    <mergeCell ref="C27:F27"/>
    <mergeCell ref="C18:F18"/>
    <mergeCell ref="B7:F7"/>
    <mergeCell ref="C12:F12"/>
    <mergeCell ref="C17:F17"/>
    <mergeCell ref="B36:C36"/>
    <mergeCell ref="C13:F13"/>
    <mergeCell ref="F40:G40"/>
    <mergeCell ref="A1:D1"/>
    <mergeCell ref="C29:F29"/>
    <mergeCell ref="D21:F21"/>
    <mergeCell ref="C22:F22"/>
    <mergeCell ref="C23:F23"/>
    <mergeCell ref="D19:F19"/>
    <mergeCell ref="D20:F20"/>
    <mergeCell ref="C16:F16"/>
    <mergeCell ref="C26:F26"/>
    <mergeCell ref="B4:F4"/>
    <mergeCell ref="C28:F28"/>
    <mergeCell ref="B8:F8"/>
    <mergeCell ref="B5:F5"/>
  </mergeCells>
  <hyperlinks>
    <hyperlink ref="F40" r:id="rId1" xr:uid="{09141C4F-4568-4E0B-AE6C-D8A81EBC47A2}"/>
    <hyperlink ref="B36" location="'Focus (scoring sheet)'!A1" display="Back" xr:uid="{6367E3BD-18B3-4C9D-A071-DEB6AA60CBD2}"/>
    <hyperlink ref="E36" location="'Cause (results)'!A1" display="Next" xr:uid="{C4A72843-2ABB-40E9-A39C-70E8CD4DBDDB}"/>
    <hyperlink ref="D31" r:id="rId2" xr:uid="{00FCEC67-FDE5-4802-AE9B-AF33CE497763}"/>
    <hyperlink ref="C17:F17" r:id="rId3" display="Patricia M. Williams (2001) Techniques for Root Cause Analysis, Baylor University Medical Center Proceedings, 14:2, 154-157, DOI: 10.1080/08998280.2001.11927753" xr:uid="{13FA2BE2-093F-425E-922D-EC4D620AE72A}"/>
  </hyperlinks>
  <pageMargins left="0.7" right="0.7" top="0.75" bottom="0.75" header="0.3" footer="0.3"/>
  <pageSetup paperSize="9" orientation="portrait" r:id="rId4"/>
  <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6048-7AEC-4C8D-8B7A-BB9ED0725632}">
  <sheetPr codeName="Sheet17">
    <tabColor rgb="FFFFFF00"/>
  </sheetPr>
  <dimension ref="A1:AZ253"/>
  <sheetViews>
    <sheetView topLeftCell="A19" zoomScaleNormal="100" workbookViewId="0">
      <selection activeCell="G37" sqref="G37:H37"/>
    </sheetView>
  </sheetViews>
  <sheetFormatPr defaultRowHeight="14.4" x14ac:dyDescent="0.3"/>
  <cols>
    <col min="1" max="1" width="3.109375" customWidth="1"/>
    <col min="2" max="2" width="35.44140625" customWidth="1"/>
    <col min="3" max="3" width="9.109375" customWidth="1"/>
    <col min="5" max="5" width="11.44140625" customWidth="1"/>
    <col min="16" max="16" width="12" customWidth="1"/>
    <col min="17" max="38" width="9.109375" style="25"/>
    <col min="39" max="39" width="37.109375" style="25" hidden="1" customWidth="1"/>
    <col min="40" max="52" width="9.109375" style="25"/>
  </cols>
  <sheetData>
    <row r="1" spans="1:39" ht="31.2" x14ac:dyDescent="0.6">
      <c r="A1" s="818" t="s">
        <v>1383</v>
      </c>
      <c r="B1" s="818"/>
      <c r="C1" s="818"/>
      <c r="D1" s="818"/>
      <c r="E1" s="818"/>
      <c r="F1" s="2"/>
      <c r="G1" s="2"/>
      <c r="H1" s="2"/>
      <c r="I1" s="2"/>
      <c r="J1" s="2"/>
      <c r="K1" s="2"/>
      <c r="L1" s="2"/>
      <c r="M1" s="2"/>
      <c r="N1" s="2"/>
      <c r="O1" s="2"/>
      <c r="P1" s="2"/>
      <c r="AM1" s="305" t="s">
        <v>580</v>
      </c>
    </row>
    <row r="2" spans="1:39" x14ac:dyDescent="0.3">
      <c r="A2" s="2"/>
      <c r="B2" s="2"/>
      <c r="C2" s="2"/>
      <c r="D2" s="2"/>
      <c r="E2" s="2"/>
      <c r="F2" s="2"/>
      <c r="G2" s="2"/>
      <c r="H2" s="2"/>
      <c r="I2" s="2"/>
      <c r="J2" s="2"/>
      <c r="K2" s="2"/>
      <c r="L2" s="2"/>
      <c r="M2" s="2"/>
      <c r="N2" s="2"/>
      <c r="O2" s="2"/>
      <c r="P2" s="2"/>
      <c r="AM2" s="305" t="s">
        <v>709</v>
      </c>
    </row>
    <row r="3" spans="1:39" ht="15" thickBot="1" x14ac:dyDescent="0.35">
      <c r="A3" s="800" t="s">
        <v>1204</v>
      </c>
      <c r="B3" s="800"/>
      <c r="C3" s="800"/>
      <c r="D3" s="800"/>
      <c r="E3" s="800"/>
      <c r="F3" s="800"/>
      <c r="G3" s="800"/>
      <c r="H3" s="800"/>
      <c r="I3" s="800"/>
      <c r="J3" s="800"/>
      <c r="K3" s="800"/>
      <c r="L3" s="800"/>
      <c r="M3" s="800"/>
      <c r="N3" s="800"/>
      <c r="O3" s="800"/>
      <c r="P3" s="2"/>
      <c r="AM3" s="305"/>
    </row>
    <row r="4" spans="1:39" x14ac:dyDescent="0.3">
      <c r="A4" s="2"/>
      <c r="B4" s="367"/>
      <c r="C4" s="368"/>
      <c r="D4" s="368"/>
      <c r="E4" s="368"/>
      <c r="F4" s="368"/>
      <c r="G4" s="368"/>
      <c r="H4" s="368"/>
      <c r="I4" s="368"/>
      <c r="J4" s="368"/>
      <c r="K4" s="368"/>
      <c r="L4" s="368"/>
      <c r="M4" s="368"/>
      <c r="N4" s="368"/>
      <c r="O4" s="369"/>
      <c r="P4" s="2"/>
      <c r="AM4" s="305" t="s">
        <v>588</v>
      </c>
    </row>
    <row r="5" spans="1:39" x14ac:dyDescent="0.3">
      <c r="A5" s="2"/>
      <c r="B5" s="370"/>
      <c r="C5" s="14"/>
      <c r="D5" s="14"/>
      <c r="E5" s="14"/>
      <c r="F5" s="14"/>
      <c r="G5" s="14"/>
      <c r="H5" s="14"/>
      <c r="I5" s="14"/>
      <c r="J5" s="14"/>
      <c r="K5" s="14"/>
      <c r="L5" s="14"/>
      <c r="M5" s="14"/>
      <c r="N5" s="14"/>
      <c r="O5" s="371"/>
      <c r="P5" s="2"/>
      <c r="AM5" s="305" t="s">
        <v>713</v>
      </c>
    </row>
    <row r="6" spans="1:39" x14ac:dyDescent="0.3">
      <c r="A6" s="2"/>
      <c r="B6" s="370"/>
      <c r="C6" s="14"/>
      <c r="D6" s="14"/>
      <c r="E6" s="14"/>
      <c r="F6" s="14"/>
      <c r="G6" s="14"/>
      <c r="H6" s="14"/>
      <c r="I6" s="14"/>
      <c r="J6" s="14"/>
      <c r="K6" s="14"/>
      <c r="L6" s="14"/>
      <c r="M6" s="14"/>
      <c r="N6" s="14"/>
      <c r="O6" s="371"/>
      <c r="P6" s="2"/>
      <c r="AM6" s="305" t="s">
        <v>714</v>
      </c>
    </row>
    <row r="7" spans="1:39" ht="23.25" customHeight="1" x14ac:dyDescent="0.3">
      <c r="A7" s="2"/>
      <c r="B7" s="370"/>
      <c r="C7" s="14"/>
      <c r="D7" s="14"/>
      <c r="E7" s="14"/>
      <c r="F7" s="14"/>
      <c r="G7" s="14"/>
      <c r="H7" s="14"/>
      <c r="I7" s="14"/>
      <c r="J7" s="14"/>
      <c r="K7" s="14"/>
      <c r="L7" s="14"/>
      <c r="M7" s="14"/>
      <c r="N7" s="14"/>
      <c r="O7" s="371"/>
      <c r="P7" s="2"/>
      <c r="AM7" s="308" t="s">
        <v>715</v>
      </c>
    </row>
    <row r="8" spans="1:39" x14ac:dyDescent="0.3">
      <c r="A8" s="2"/>
      <c r="B8" s="370"/>
      <c r="C8" s="14"/>
      <c r="D8" s="14"/>
      <c r="E8" s="14"/>
      <c r="F8" s="14"/>
      <c r="G8" s="14"/>
      <c r="H8" s="14"/>
      <c r="I8" s="14"/>
      <c r="J8" s="14"/>
      <c r="K8" s="14"/>
      <c r="L8" s="14"/>
      <c r="M8" s="14"/>
      <c r="N8" s="14"/>
      <c r="O8" s="371"/>
      <c r="P8" s="2"/>
      <c r="AM8" s="305" t="s">
        <v>716</v>
      </c>
    </row>
    <row r="9" spans="1:39" x14ac:dyDescent="0.3">
      <c r="A9" s="2"/>
      <c r="B9" s="370"/>
      <c r="C9" s="14"/>
      <c r="D9" s="14"/>
      <c r="E9" s="14"/>
      <c r="F9" s="14"/>
      <c r="G9" s="14"/>
      <c r="H9" s="14"/>
      <c r="I9" s="14"/>
      <c r="J9" s="14"/>
      <c r="K9" s="14"/>
      <c r="L9" s="14"/>
      <c r="M9" s="14"/>
      <c r="N9" s="14"/>
      <c r="O9" s="371"/>
      <c r="P9" s="2"/>
      <c r="AM9" s="305" t="s">
        <v>717</v>
      </c>
    </row>
    <row r="10" spans="1:39" x14ac:dyDescent="0.3">
      <c r="A10" s="2"/>
      <c r="B10" s="370"/>
      <c r="C10" s="14"/>
      <c r="D10" s="14"/>
      <c r="E10" s="14"/>
      <c r="F10" s="14"/>
      <c r="G10" s="14"/>
      <c r="H10" s="14"/>
      <c r="I10" s="14"/>
      <c r="J10" s="14"/>
      <c r="K10" s="14"/>
      <c r="L10" s="14"/>
      <c r="M10" s="14"/>
      <c r="N10" s="14"/>
      <c r="O10" s="371"/>
      <c r="P10" s="2"/>
      <c r="AM10" s="305" t="s">
        <v>718</v>
      </c>
    </row>
    <row r="11" spans="1:39" ht="21" x14ac:dyDescent="0.4">
      <c r="A11" s="2"/>
      <c r="B11" s="370"/>
      <c r="C11" s="14"/>
      <c r="D11" s="14"/>
      <c r="E11" s="372"/>
      <c r="F11" s="14"/>
      <c r="G11" s="14"/>
      <c r="H11" s="14"/>
      <c r="I11" s="14"/>
      <c r="J11" s="373"/>
      <c r="K11" s="14"/>
      <c r="L11" s="14"/>
      <c r="M11" s="14"/>
      <c r="N11" s="14"/>
      <c r="O11" s="371"/>
      <c r="P11" s="2"/>
      <c r="AM11" s="306" t="s">
        <v>719</v>
      </c>
    </row>
    <row r="12" spans="1:39" x14ac:dyDescent="0.3">
      <c r="A12" s="2"/>
      <c r="B12" s="370"/>
      <c r="C12" s="14"/>
      <c r="D12" s="14"/>
      <c r="E12" s="14"/>
      <c r="F12" s="14"/>
      <c r="G12" s="14"/>
      <c r="H12" s="14"/>
      <c r="I12" s="14"/>
      <c r="J12" s="14"/>
      <c r="K12" s="14"/>
      <c r="L12" s="14"/>
      <c r="M12" s="14"/>
      <c r="N12" s="14"/>
      <c r="O12" s="371"/>
      <c r="P12" s="2"/>
      <c r="AM12" s="305" t="s">
        <v>720</v>
      </c>
    </row>
    <row r="13" spans="1:39" x14ac:dyDescent="0.3">
      <c r="A13" s="2"/>
      <c r="B13" s="370"/>
      <c r="C13" s="14"/>
      <c r="D13" s="14"/>
      <c r="E13" s="14"/>
      <c r="F13" s="14"/>
      <c r="G13" s="14"/>
      <c r="H13" s="14"/>
      <c r="I13" s="14"/>
      <c r="J13" s="14"/>
      <c r="K13" s="14"/>
      <c r="L13" s="14"/>
      <c r="M13" s="14"/>
      <c r="N13" s="14"/>
      <c r="O13" s="371"/>
      <c r="P13" s="2"/>
      <c r="AM13" s="305" t="s">
        <v>721</v>
      </c>
    </row>
    <row r="14" spans="1:39" x14ac:dyDescent="0.3">
      <c r="A14" s="2"/>
      <c r="B14" s="370"/>
      <c r="C14" s="14"/>
      <c r="D14" s="14"/>
      <c r="E14" s="14"/>
      <c r="F14" s="14"/>
      <c r="G14" s="14"/>
      <c r="H14" s="14"/>
      <c r="I14" s="14"/>
      <c r="J14" s="14"/>
      <c r="K14" s="14"/>
      <c r="L14" s="14"/>
      <c r="M14" s="14"/>
      <c r="N14" s="14"/>
      <c r="O14" s="371"/>
      <c r="P14" s="2"/>
      <c r="AM14" s="305" t="s">
        <v>722</v>
      </c>
    </row>
    <row r="15" spans="1:39" x14ac:dyDescent="0.3">
      <c r="A15" s="2"/>
      <c r="B15" s="370"/>
      <c r="C15" s="14"/>
      <c r="D15" s="14"/>
      <c r="E15" s="14"/>
      <c r="F15" s="14"/>
      <c r="G15" s="14"/>
      <c r="H15" s="14"/>
      <c r="I15" s="14"/>
      <c r="J15" s="14"/>
      <c r="K15" s="14"/>
      <c r="L15" s="14"/>
      <c r="M15" s="14"/>
      <c r="N15" s="14"/>
      <c r="O15" s="371"/>
      <c r="P15" s="2"/>
      <c r="AM15" s="305" t="s">
        <v>723</v>
      </c>
    </row>
    <row r="16" spans="1:39" x14ac:dyDescent="0.3">
      <c r="A16" s="2"/>
      <c r="B16" s="370"/>
      <c r="C16" s="14"/>
      <c r="D16" s="14"/>
      <c r="E16" s="14"/>
      <c r="F16" s="14"/>
      <c r="G16" s="14"/>
      <c r="H16" s="14"/>
      <c r="I16" s="14"/>
      <c r="J16" s="14"/>
      <c r="K16" s="14"/>
      <c r="L16" s="14"/>
      <c r="M16" s="14"/>
      <c r="N16" s="269"/>
      <c r="O16" s="371"/>
      <c r="P16" s="2"/>
      <c r="AM16" s="305" t="s">
        <v>724</v>
      </c>
    </row>
    <row r="17" spans="1:39" x14ac:dyDescent="0.3">
      <c r="A17" s="2"/>
      <c r="B17" s="370"/>
      <c r="C17" s="14"/>
      <c r="D17" s="14"/>
      <c r="E17" s="14"/>
      <c r="F17" s="14"/>
      <c r="G17" s="14"/>
      <c r="H17" s="14"/>
      <c r="I17" s="14"/>
      <c r="J17" s="14"/>
      <c r="K17" s="14"/>
      <c r="L17" s="14"/>
      <c r="M17" s="14"/>
      <c r="N17" s="14"/>
      <c r="O17" s="371"/>
      <c r="P17" s="2"/>
      <c r="AM17" s="305" t="s">
        <v>725</v>
      </c>
    </row>
    <row r="18" spans="1:39" x14ac:dyDescent="0.3">
      <c r="A18" s="2"/>
      <c r="B18" s="370"/>
      <c r="C18" s="14"/>
      <c r="D18" s="14"/>
      <c r="E18" s="14"/>
      <c r="F18" s="14"/>
      <c r="G18" s="14"/>
      <c r="H18" s="14"/>
      <c r="I18" s="14"/>
      <c r="J18" s="14"/>
      <c r="K18" s="14"/>
      <c r="L18" s="14"/>
      <c r="M18" s="14"/>
      <c r="N18" s="14"/>
      <c r="O18" s="371"/>
      <c r="P18" s="2"/>
      <c r="AM18" s="305" t="s">
        <v>726</v>
      </c>
    </row>
    <row r="19" spans="1:39" x14ac:dyDescent="0.3">
      <c r="A19" s="2"/>
      <c r="B19" s="370"/>
      <c r="C19" s="14"/>
      <c r="D19" s="14"/>
      <c r="E19" s="14"/>
      <c r="F19" s="14"/>
      <c r="G19" s="14"/>
      <c r="H19" s="14"/>
      <c r="I19" s="14"/>
      <c r="J19" s="14"/>
      <c r="K19" s="14"/>
      <c r="L19" s="14"/>
      <c r="M19" s="14"/>
      <c r="N19" s="14"/>
      <c r="O19" s="371"/>
      <c r="P19" s="2"/>
      <c r="AM19" s="305"/>
    </row>
    <row r="20" spans="1:39" x14ac:dyDescent="0.3">
      <c r="A20" s="2"/>
      <c r="B20" s="370"/>
      <c r="C20" s="14"/>
      <c r="D20" s="14"/>
      <c r="E20" s="14"/>
      <c r="F20" s="14"/>
      <c r="G20" s="14"/>
      <c r="H20" s="14"/>
      <c r="I20" s="14"/>
      <c r="J20" s="14"/>
      <c r="K20" s="14"/>
      <c r="L20" s="14"/>
      <c r="M20" s="14"/>
      <c r="N20" s="14"/>
      <c r="O20" s="371"/>
      <c r="P20" s="2"/>
      <c r="AM20" s="305"/>
    </row>
    <row r="21" spans="1:39" x14ac:dyDescent="0.3">
      <c r="A21" s="2"/>
      <c r="B21" s="370"/>
      <c r="C21" s="14"/>
      <c r="D21" s="14"/>
      <c r="E21" s="14"/>
      <c r="F21" s="14"/>
      <c r="G21" s="14"/>
      <c r="H21" s="14"/>
      <c r="I21" s="14"/>
      <c r="J21" s="14"/>
      <c r="K21" s="14"/>
      <c r="L21" s="14"/>
      <c r="M21" s="14"/>
      <c r="N21" s="14"/>
      <c r="O21" s="371"/>
      <c r="P21" s="2"/>
      <c r="AM21" s="305" t="s">
        <v>727</v>
      </c>
    </row>
    <row r="22" spans="1:39" ht="15" thickBot="1" x14ac:dyDescent="0.35">
      <c r="A22" s="2"/>
      <c r="B22" s="374"/>
      <c r="C22" s="375"/>
      <c r="D22" s="375"/>
      <c r="E22" s="375"/>
      <c r="F22" s="375"/>
      <c r="G22" s="375"/>
      <c r="H22" s="375"/>
      <c r="I22" s="375"/>
      <c r="J22" s="375"/>
      <c r="K22" s="375"/>
      <c r="L22" s="375"/>
      <c r="M22" s="375"/>
      <c r="N22" s="375"/>
      <c r="O22" s="376"/>
      <c r="P22" s="2"/>
      <c r="AM22" s="305" t="s">
        <v>728</v>
      </c>
    </row>
    <row r="23" spans="1:39" x14ac:dyDescent="0.3">
      <c r="A23" s="2"/>
      <c r="C23" s="2"/>
      <c r="D23" s="2"/>
      <c r="E23" s="2"/>
      <c r="F23" s="2"/>
      <c r="G23" s="2"/>
      <c r="H23" s="2"/>
      <c r="I23" s="2"/>
      <c r="J23" s="2"/>
      <c r="K23" s="2"/>
      <c r="L23" s="2"/>
      <c r="M23" s="2"/>
      <c r="N23" s="2"/>
      <c r="O23" s="2"/>
      <c r="P23" s="2"/>
      <c r="AM23" s="305" t="s">
        <v>729</v>
      </c>
    </row>
    <row r="24" spans="1:39" ht="32.25" customHeight="1" x14ac:dyDescent="0.3">
      <c r="A24" s="789" t="s">
        <v>1283</v>
      </c>
      <c r="B24" s="789"/>
      <c r="C24" s="789"/>
      <c r="D24" s="789"/>
      <c r="E24" s="789"/>
      <c r="F24" s="789"/>
      <c r="G24" s="789"/>
      <c r="H24" s="789"/>
      <c r="I24" s="789"/>
      <c r="J24" s="789"/>
      <c r="K24" s="789"/>
      <c r="L24" s="789"/>
      <c r="M24" s="789"/>
      <c r="N24" s="789"/>
      <c r="O24" s="789"/>
      <c r="P24" s="2"/>
      <c r="AM24" s="305" t="s">
        <v>730</v>
      </c>
    </row>
    <row r="25" spans="1:39" x14ac:dyDescent="0.3">
      <c r="A25" s="2"/>
      <c r="B25" s="88" t="s">
        <v>1203</v>
      </c>
      <c r="C25" s="2"/>
      <c r="D25" s="2"/>
      <c r="E25" s="2"/>
      <c r="F25" s="2"/>
      <c r="G25" s="2"/>
      <c r="H25" s="2"/>
      <c r="I25" s="2"/>
      <c r="J25" s="2"/>
      <c r="K25" s="2"/>
      <c r="L25" s="2"/>
      <c r="M25" s="2"/>
      <c r="N25" s="2"/>
      <c r="O25" s="2"/>
      <c r="P25" s="2"/>
      <c r="AM25" s="305" t="s">
        <v>608</v>
      </c>
    </row>
    <row r="26" spans="1:39" ht="19.5" customHeight="1" x14ac:dyDescent="0.3">
      <c r="A26" s="2">
        <v>1</v>
      </c>
      <c r="B26" s="27" t="s">
        <v>1139</v>
      </c>
      <c r="C26" s="75"/>
      <c r="D26" s="75"/>
      <c r="E26" s="2"/>
      <c r="F26" s="2"/>
      <c r="G26" s="2"/>
      <c r="H26" s="2"/>
      <c r="I26" s="2"/>
      <c r="J26" s="2"/>
      <c r="K26" s="2"/>
      <c r="L26" s="2"/>
      <c r="M26" s="2"/>
      <c r="N26" s="2"/>
      <c r="O26" s="2"/>
      <c r="P26" s="2"/>
      <c r="AM26" s="305" t="s">
        <v>610</v>
      </c>
    </row>
    <row r="27" spans="1:39" ht="21" customHeight="1" x14ac:dyDescent="0.3">
      <c r="A27" s="2">
        <v>2</v>
      </c>
      <c r="B27" s="27" t="s">
        <v>1139</v>
      </c>
      <c r="C27" s="2"/>
      <c r="D27" s="2"/>
      <c r="E27" s="2"/>
      <c r="F27" s="2"/>
      <c r="G27" s="2"/>
      <c r="H27" s="2"/>
      <c r="I27" s="2"/>
      <c r="J27" s="2"/>
      <c r="K27" s="2"/>
      <c r="L27" s="2"/>
      <c r="M27" s="2"/>
      <c r="N27" s="2"/>
      <c r="O27" s="2"/>
      <c r="P27" s="2"/>
      <c r="AM27" s="305"/>
    </row>
    <row r="28" spans="1:39" ht="21" customHeight="1" x14ac:dyDescent="0.3">
      <c r="A28" s="2">
        <v>3</v>
      </c>
      <c r="B28" s="27" t="s">
        <v>1139</v>
      </c>
      <c r="C28" s="2"/>
      <c r="D28" s="2"/>
      <c r="E28" s="2"/>
      <c r="F28" s="2"/>
      <c r="G28" s="2"/>
      <c r="H28" s="2"/>
      <c r="I28" s="2"/>
      <c r="J28" s="2"/>
      <c r="K28" s="2"/>
      <c r="L28" s="2"/>
      <c r="M28" s="2"/>
      <c r="N28" s="2"/>
      <c r="O28" s="2"/>
      <c r="P28" s="2"/>
      <c r="AM28" s="305"/>
    </row>
    <row r="29" spans="1:39" ht="21" customHeight="1" x14ac:dyDescent="0.3">
      <c r="A29" s="2">
        <v>4</v>
      </c>
      <c r="B29" s="27" t="s">
        <v>1139</v>
      </c>
      <c r="C29" s="75"/>
      <c r="D29" s="75"/>
      <c r="E29" s="2"/>
      <c r="F29" s="2"/>
      <c r="G29" s="2"/>
      <c r="H29" s="2"/>
      <c r="I29" s="2"/>
      <c r="J29" s="2"/>
      <c r="K29" s="2"/>
      <c r="L29" s="2"/>
      <c r="M29" s="2"/>
      <c r="N29" s="2"/>
      <c r="O29" s="2"/>
      <c r="P29" s="2"/>
      <c r="AM29" s="305" t="s">
        <v>615</v>
      </c>
    </row>
    <row r="30" spans="1:39" ht="21" customHeight="1" x14ac:dyDescent="0.3">
      <c r="A30" s="2">
        <v>5</v>
      </c>
      <c r="B30" s="27" t="s">
        <v>1139</v>
      </c>
      <c r="C30" s="75"/>
      <c r="D30" s="75"/>
      <c r="E30" s="2"/>
      <c r="F30" s="2"/>
      <c r="G30" s="2"/>
      <c r="H30" s="2"/>
      <c r="I30" s="2"/>
      <c r="J30" s="2"/>
      <c r="K30" s="2"/>
      <c r="L30" s="2"/>
      <c r="M30" s="2"/>
      <c r="N30" s="2"/>
      <c r="O30" s="2"/>
      <c r="P30" s="2"/>
      <c r="AM30" s="305" t="s">
        <v>731</v>
      </c>
    </row>
    <row r="31" spans="1:39" ht="21" customHeight="1" x14ac:dyDescent="0.3">
      <c r="A31" s="2">
        <v>6</v>
      </c>
      <c r="B31" s="27" t="s">
        <v>1139</v>
      </c>
      <c r="C31" s="2"/>
      <c r="D31" s="2"/>
      <c r="E31" s="2"/>
      <c r="F31" s="2"/>
      <c r="G31" s="2"/>
      <c r="H31" s="2"/>
      <c r="I31" s="2"/>
      <c r="J31" s="2"/>
      <c r="K31" s="2"/>
      <c r="L31" s="2"/>
      <c r="M31" s="2"/>
      <c r="N31" s="2"/>
      <c r="O31" s="2"/>
      <c r="P31" s="2"/>
      <c r="AM31" s="305" t="s">
        <v>616</v>
      </c>
    </row>
    <row r="32" spans="1:39" ht="21" customHeight="1" x14ac:dyDescent="0.3">
      <c r="A32" s="2">
        <v>7</v>
      </c>
      <c r="B32" s="27" t="s">
        <v>1139</v>
      </c>
      <c r="C32" s="2"/>
      <c r="D32" s="2"/>
      <c r="E32" s="2"/>
      <c r="F32" s="2"/>
      <c r="G32" s="2"/>
      <c r="H32" s="2"/>
      <c r="I32" s="2"/>
      <c r="J32" s="2"/>
      <c r="K32" s="2"/>
      <c r="L32" s="2"/>
      <c r="M32" s="2"/>
      <c r="N32" s="2"/>
      <c r="O32" s="2"/>
      <c r="P32" s="2"/>
      <c r="AM32" s="305" t="s">
        <v>618</v>
      </c>
    </row>
    <row r="33" spans="1:39" ht="20.25" customHeight="1" x14ac:dyDescent="0.3">
      <c r="A33" s="2">
        <v>8</v>
      </c>
      <c r="B33" s="27" t="s">
        <v>1139</v>
      </c>
      <c r="C33" s="377"/>
      <c r="D33" s="377"/>
      <c r="E33" s="2"/>
      <c r="F33" s="2"/>
      <c r="G33" s="2"/>
      <c r="H33" s="2"/>
      <c r="I33" s="2"/>
      <c r="J33" s="2"/>
      <c r="K33" s="2"/>
      <c r="L33" s="2"/>
      <c r="M33" s="2"/>
      <c r="N33" s="2"/>
      <c r="O33" s="2"/>
      <c r="P33" s="2"/>
      <c r="AM33" s="305" t="s">
        <v>620</v>
      </c>
    </row>
    <row r="34" spans="1:39" ht="15.75" customHeight="1" x14ac:dyDescent="0.3">
      <c r="A34" s="2"/>
      <c r="B34" s="17"/>
      <c r="C34" s="17"/>
      <c r="D34" s="17"/>
      <c r="E34" s="2"/>
      <c r="F34" s="2"/>
      <c r="G34" s="2"/>
      <c r="H34" s="2"/>
      <c r="I34" s="2"/>
      <c r="J34" s="2"/>
      <c r="K34" s="2"/>
      <c r="L34" s="2"/>
      <c r="M34" s="2"/>
      <c r="N34" s="2"/>
      <c r="O34" s="2"/>
      <c r="P34" s="2"/>
      <c r="AM34" s="305" t="s">
        <v>733</v>
      </c>
    </row>
    <row r="35" spans="1:39" x14ac:dyDescent="0.3">
      <c r="B35" s="17"/>
      <c r="C35" s="17"/>
      <c r="D35" s="17"/>
      <c r="E35" s="2"/>
      <c r="F35" s="2"/>
      <c r="G35" s="2"/>
      <c r="H35" s="2"/>
      <c r="I35" s="2"/>
      <c r="J35" s="2"/>
      <c r="K35" s="2"/>
      <c r="L35" s="2"/>
      <c r="M35" s="2"/>
      <c r="N35" s="2"/>
      <c r="O35" s="2"/>
      <c r="P35" s="2"/>
      <c r="AM35" s="305" t="s">
        <v>734</v>
      </c>
    </row>
    <row r="36" spans="1:39" ht="15" thickBot="1" x14ac:dyDescent="0.35">
      <c r="A36" s="2"/>
      <c r="B36" s="2"/>
      <c r="C36" s="2"/>
      <c r="D36" s="2"/>
      <c r="E36" s="2"/>
      <c r="F36" s="2"/>
      <c r="G36" s="2"/>
      <c r="H36" s="2"/>
      <c r="I36" s="2"/>
      <c r="J36" s="2"/>
      <c r="K36" s="2"/>
      <c r="L36" s="2"/>
      <c r="M36" s="2"/>
      <c r="N36" s="2"/>
      <c r="O36" s="2"/>
      <c r="P36" s="2"/>
      <c r="AM36" s="305" t="s">
        <v>735</v>
      </c>
    </row>
    <row r="37" spans="1:39" ht="18.600000000000001" thickBot="1" x14ac:dyDescent="0.4">
      <c r="A37" s="2"/>
      <c r="B37" s="2"/>
      <c r="C37" s="958" t="s">
        <v>56</v>
      </c>
      <c r="D37" s="958"/>
      <c r="E37" s="960" t="s">
        <v>8</v>
      </c>
      <c r="F37" s="961"/>
      <c r="G37" s="958" t="s">
        <v>55</v>
      </c>
      <c r="H37" s="958"/>
      <c r="I37" s="2"/>
      <c r="J37" s="2"/>
      <c r="K37" s="2"/>
      <c r="L37" s="2"/>
      <c r="M37" s="2"/>
      <c r="N37" s="2"/>
      <c r="O37" s="2"/>
      <c r="P37" s="2"/>
      <c r="AM37" s="305" t="s">
        <v>625</v>
      </c>
    </row>
    <row r="38" spans="1:39" x14ac:dyDescent="0.3">
      <c r="A38" s="2"/>
      <c r="B38" s="2"/>
      <c r="C38" s="2"/>
      <c r="D38" s="2"/>
      <c r="E38" s="2"/>
      <c r="F38" s="2"/>
      <c r="G38" s="2"/>
      <c r="H38" s="2"/>
      <c r="I38" s="2"/>
      <c r="J38" s="2"/>
      <c r="K38" s="2"/>
      <c r="L38" s="2"/>
      <c r="M38" s="2"/>
      <c r="N38" s="2"/>
      <c r="O38" s="2"/>
      <c r="P38" s="2"/>
      <c r="AM38" s="305" t="s">
        <v>736</v>
      </c>
    </row>
    <row r="39" spans="1:39" x14ac:dyDescent="0.3">
      <c r="A39" s="2"/>
      <c r="B39" s="2"/>
      <c r="C39" s="2"/>
      <c r="D39" s="2"/>
      <c r="E39" s="2"/>
      <c r="F39" s="2"/>
      <c r="G39" s="2"/>
      <c r="H39" s="2"/>
      <c r="I39" s="2"/>
      <c r="J39" s="2"/>
      <c r="K39" s="2"/>
      <c r="L39" s="2"/>
      <c r="M39" s="2"/>
      <c r="N39" s="2"/>
      <c r="O39" s="2"/>
      <c r="P39" s="2"/>
      <c r="AM39" s="305" t="s">
        <v>737</v>
      </c>
    </row>
    <row r="40" spans="1:39" x14ac:dyDescent="0.3">
      <c r="A40" s="2"/>
      <c r="B40" s="2"/>
      <c r="C40" s="2"/>
      <c r="D40" s="2"/>
      <c r="E40" s="2"/>
      <c r="F40" s="2"/>
      <c r="G40" s="2"/>
      <c r="H40" s="2"/>
      <c r="I40" s="2"/>
      <c r="J40" s="2"/>
      <c r="K40" s="2"/>
      <c r="L40" s="2"/>
      <c r="M40" s="2"/>
      <c r="N40" s="2"/>
      <c r="O40" s="2"/>
      <c r="P40" s="2"/>
      <c r="AM40" s="305" t="s">
        <v>738</v>
      </c>
    </row>
    <row r="41" spans="1:39" x14ac:dyDescent="0.3">
      <c r="A41" s="2"/>
      <c r="B41" s="2"/>
      <c r="C41" s="2"/>
      <c r="D41" s="2"/>
      <c r="E41" s="2"/>
      <c r="F41" s="2"/>
      <c r="G41" s="2"/>
      <c r="H41" s="2"/>
      <c r="I41" s="2"/>
      <c r="J41" s="2"/>
      <c r="K41" s="2"/>
      <c r="L41" s="2"/>
      <c r="M41" s="2"/>
      <c r="N41" s="2"/>
      <c r="O41" s="2"/>
      <c r="P41" s="2"/>
      <c r="AM41" s="305" t="s">
        <v>739</v>
      </c>
    </row>
    <row r="42" spans="1:39" s="25" customFormat="1" x14ac:dyDescent="0.3">
      <c r="A42" s="2"/>
      <c r="B42" s="2"/>
      <c r="C42" s="2"/>
      <c r="D42" s="2"/>
      <c r="E42" s="2"/>
      <c r="F42" s="2"/>
      <c r="G42" s="2"/>
      <c r="H42" s="2"/>
      <c r="I42" s="2"/>
      <c r="J42" s="733" t="s">
        <v>225</v>
      </c>
      <c r="K42" s="733"/>
      <c r="L42" s="733"/>
      <c r="M42" s="733"/>
      <c r="N42" s="733"/>
      <c r="O42" s="733"/>
      <c r="P42" s="733"/>
      <c r="AM42" s="305" t="s">
        <v>740</v>
      </c>
    </row>
    <row r="43" spans="1:39" s="25" customFormat="1" x14ac:dyDescent="0.3">
      <c r="AM43" s="305" t="s">
        <v>741</v>
      </c>
    </row>
    <row r="44" spans="1:39" s="25" customFormat="1" x14ac:dyDescent="0.3">
      <c r="AM44" s="305" t="s">
        <v>742</v>
      </c>
    </row>
    <row r="45" spans="1:39" s="25" customFormat="1" x14ac:dyDescent="0.3">
      <c r="AM45" s="305" t="s">
        <v>743</v>
      </c>
    </row>
    <row r="46" spans="1:39" s="25" customFormat="1" x14ac:dyDescent="0.3">
      <c r="AM46" s="305" t="s">
        <v>744</v>
      </c>
    </row>
    <row r="47" spans="1:39" s="25" customFormat="1" x14ac:dyDescent="0.3">
      <c r="AM47" s="305" t="s">
        <v>745</v>
      </c>
    </row>
    <row r="48" spans="1:39" s="25" customFormat="1" x14ac:dyDescent="0.3">
      <c r="AM48" s="305" t="s">
        <v>746</v>
      </c>
    </row>
    <row r="49" spans="39:39" s="25" customFormat="1" x14ac:dyDescent="0.3">
      <c r="AM49" s="305" t="s">
        <v>747</v>
      </c>
    </row>
    <row r="50" spans="39:39" s="25" customFormat="1" x14ac:dyDescent="0.3">
      <c r="AM50" s="305" t="s">
        <v>630</v>
      </c>
    </row>
    <row r="51" spans="39:39" s="25" customFormat="1" x14ac:dyDescent="0.3">
      <c r="AM51" s="305" t="s">
        <v>632</v>
      </c>
    </row>
    <row r="52" spans="39:39" s="25" customFormat="1" x14ac:dyDescent="0.3">
      <c r="AM52" s="305" t="s">
        <v>748</v>
      </c>
    </row>
    <row r="53" spans="39:39" s="25" customFormat="1" x14ac:dyDescent="0.3">
      <c r="AM53" s="305" t="s">
        <v>749</v>
      </c>
    </row>
    <row r="54" spans="39:39" s="25" customFormat="1" x14ac:dyDescent="0.3">
      <c r="AM54" s="305" t="s">
        <v>750</v>
      </c>
    </row>
    <row r="55" spans="39:39" s="25" customFormat="1" x14ac:dyDescent="0.3">
      <c r="AM55" s="305" t="s">
        <v>634</v>
      </c>
    </row>
    <row r="56" spans="39:39" s="25" customFormat="1" x14ac:dyDescent="0.3">
      <c r="AM56" s="305" t="s">
        <v>751</v>
      </c>
    </row>
    <row r="57" spans="39:39" s="25" customFormat="1" x14ac:dyDescent="0.3">
      <c r="AM57" s="305" t="s">
        <v>752</v>
      </c>
    </row>
    <row r="58" spans="39:39" s="25" customFormat="1" x14ac:dyDescent="0.3">
      <c r="AM58" s="305" t="s">
        <v>753</v>
      </c>
    </row>
    <row r="59" spans="39:39" s="25" customFormat="1" x14ac:dyDescent="0.3">
      <c r="AM59" s="305" t="s">
        <v>754</v>
      </c>
    </row>
    <row r="60" spans="39:39" s="25" customFormat="1" x14ac:dyDescent="0.3">
      <c r="AM60" s="305" t="s">
        <v>755</v>
      </c>
    </row>
    <row r="61" spans="39:39" s="25" customFormat="1" x14ac:dyDescent="0.3">
      <c r="AM61" s="305" t="s">
        <v>756</v>
      </c>
    </row>
    <row r="62" spans="39:39" s="25" customFormat="1" x14ac:dyDescent="0.3">
      <c r="AM62" s="305" t="s">
        <v>757</v>
      </c>
    </row>
    <row r="63" spans="39:39" s="25" customFormat="1" x14ac:dyDescent="0.3">
      <c r="AM63" s="305" t="s">
        <v>758</v>
      </c>
    </row>
    <row r="64" spans="39:39" s="25" customFormat="1" x14ac:dyDescent="0.3">
      <c r="AM64" s="305" t="s">
        <v>759</v>
      </c>
    </row>
    <row r="65" spans="39:39" s="25" customFormat="1" x14ac:dyDescent="0.3">
      <c r="AM65" s="305" t="s">
        <v>760</v>
      </c>
    </row>
    <row r="66" spans="39:39" s="25" customFormat="1" x14ac:dyDescent="0.3">
      <c r="AM66" s="305" t="s">
        <v>761</v>
      </c>
    </row>
    <row r="67" spans="39:39" s="25" customFormat="1" x14ac:dyDescent="0.3">
      <c r="AM67" s="305" t="s">
        <v>762</v>
      </c>
    </row>
    <row r="68" spans="39:39" s="25" customFormat="1" x14ac:dyDescent="0.3">
      <c r="AM68" s="305" t="s">
        <v>763</v>
      </c>
    </row>
    <row r="69" spans="39:39" s="25" customFormat="1" x14ac:dyDescent="0.3">
      <c r="AM69" s="305" t="s">
        <v>764</v>
      </c>
    </row>
    <row r="70" spans="39:39" s="25" customFormat="1" x14ac:dyDescent="0.3">
      <c r="AM70" s="305" t="s">
        <v>765</v>
      </c>
    </row>
    <row r="71" spans="39:39" s="25" customFormat="1" x14ac:dyDescent="0.3">
      <c r="AM71" s="305" t="s">
        <v>647</v>
      </c>
    </row>
    <row r="72" spans="39:39" s="25" customFormat="1" x14ac:dyDescent="0.3">
      <c r="AM72" s="305" t="s">
        <v>648</v>
      </c>
    </row>
    <row r="73" spans="39:39" s="25" customFormat="1" x14ac:dyDescent="0.3">
      <c r="AM73" s="305" t="s">
        <v>650</v>
      </c>
    </row>
    <row r="74" spans="39:39" s="25" customFormat="1" x14ac:dyDescent="0.3">
      <c r="AM74" s="305" t="s">
        <v>652</v>
      </c>
    </row>
    <row r="75" spans="39:39" s="25" customFormat="1" x14ac:dyDescent="0.3">
      <c r="AM75" s="305" t="s">
        <v>766</v>
      </c>
    </row>
    <row r="76" spans="39:39" s="25" customFormat="1" x14ac:dyDescent="0.3">
      <c r="AM76" s="305" t="s">
        <v>767</v>
      </c>
    </row>
    <row r="77" spans="39:39" s="25" customFormat="1" x14ac:dyDescent="0.3">
      <c r="AM77" s="305" t="s">
        <v>656</v>
      </c>
    </row>
    <row r="78" spans="39:39" s="25" customFormat="1" x14ac:dyDescent="0.3">
      <c r="AM78" s="305" t="s">
        <v>657</v>
      </c>
    </row>
    <row r="79" spans="39:39" s="25" customFormat="1" x14ac:dyDescent="0.3">
      <c r="AM79" s="305" t="s">
        <v>768</v>
      </c>
    </row>
    <row r="80" spans="39:39" s="25" customFormat="1" x14ac:dyDescent="0.3">
      <c r="AM80" s="305" t="s">
        <v>658</v>
      </c>
    </row>
    <row r="81" spans="39:39" s="25" customFormat="1" x14ac:dyDescent="0.3">
      <c r="AM81" s="305" t="s">
        <v>769</v>
      </c>
    </row>
    <row r="82" spans="39:39" s="25" customFormat="1" x14ac:dyDescent="0.3">
      <c r="AM82" s="305" t="s">
        <v>659</v>
      </c>
    </row>
    <row r="83" spans="39:39" s="25" customFormat="1" x14ac:dyDescent="0.3">
      <c r="AM83" s="305" t="s">
        <v>770</v>
      </c>
    </row>
    <row r="84" spans="39:39" s="25" customFormat="1" x14ac:dyDescent="0.3">
      <c r="AM84" s="305" t="s">
        <v>662</v>
      </c>
    </row>
    <row r="85" spans="39:39" s="25" customFormat="1" x14ac:dyDescent="0.3">
      <c r="AM85" s="305" t="s">
        <v>663</v>
      </c>
    </row>
    <row r="86" spans="39:39" s="25" customFormat="1" x14ac:dyDescent="0.3">
      <c r="AM86" s="305" t="s">
        <v>771</v>
      </c>
    </row>
    <row r="87" spans="39:39" s="25" customFormat="1" x14ac:dyDescent="0.3">
      <c r="AM87" s="305" t="s">
        <v>772</v>
      </c>
    </row>
    <row r="88" spans="39:39" s="25" customFormat="1" x14ac:dyDescent="0.3">
      <c r="AM88" s="305" t="s">
        <v>773</v>
      </c>
    </row>
    <row r="89" spans="39:39" s="25" customFormat="1" x14ac:dyDescent="0.3">
      <c r="AM89" s="305" t="s">
        <v>774</v>
      </c>
    </row>
    <row r="90" spans="39:39" s="25" customFormat="1" x14ac:dyDescent="0.3">
      <c r="AM90" s="305" t="s">
        <v>775</v>
      </c>
    </row>
    <row r="91" spans="39:39" s="25" customFormat="1" x14ac:dyDescent="0.3">
      <c r="AM91" s="305" t="s">
        <v>670</v>
      </c>
    </row>
    <row r="92" spans="39:39" s="25" customFormat="1" x14ac:dyDescent="0.3">
      <c r="AM92" s="305" t="s">
        <v>672</v>
      </c>
    </row>
    <row r="93" spans="39:39" s="25" customFormat="1" x14ac:dyDescent="0.3">
      <c r="AM93" s="305" t="s">
        <v>674</v>
      </c>
    </row>
    <row r="94" spans="39:39" s="25" customFormat="1" x14ac:dyDescent="0.3">
      <c r="AM94" s="305" t="s">
        <v>676</v>
      </c>
    </row>
    <row r="95" spans="39:39" s="25" customFormat="1" x14ac:dyDescent="0.3">
      <c r="AM95" s="305" t="s">
        <v>776</v>
      </c>
    </row>
    <row r="96" spans="39:39" s="25" customFormat="1" x14ac:dyDescent="0.3">
      <c r="AM96" s="305" t="s">
        <v>777</v>
      </c>
    </row>
    <row r="97" spans="39:39" s="25" customFormat="1" x14ac:dyDescent="0.3">
      <c r="AM97" s="305" t="s">
        <v>678</v>
      </c>
    </row>
    <row r="98" spans="39:39" s="25" customFormat="1" x14ac:dyDescent="0.3">
      <c r="AM98" s="305" t="s">
        <v>778</v>
      </c>
    </row>
    <row r="99" spans="39:39" s="25" customFormat="1" x14ac:dyDescent="0.3">
      <c r="AM99" s="305" t="s">
        <v>681</v>
      </c>
    </row>
    <row r="100" spans="39:39" s="25" customFormat="1" x14ac:dyDescent="0.3">
      <c r="AM100" s="305" t="s">
        <v>781</v>
      </c>
    </row>
    <row r="101" spans="39:39" s="25" customFormat="1" x14ac:dyDescent="0.3">
      <c r="AM101" s="305" t="s">
        <v>782</v>
      </c>
    </row>
    <row r="102" spans="39:39" s="25" customFormat="1" x14ac:dyDescent="0.3">
      <c r="AM102" s="305" t="s">
        <v>783</v>
      </c>
    </row>
    <row r="103" spans="39:39" s="25" customFormat="1" x14ac:dyDescent="0.3">
      <c r="AM103" s="305" t="s">
        <v>784</v>
      </c>
    </row>
    <row r="104" spans="39:39" s="25" customFormat="1" x14ac:dyDescent="0.3">
      <c r="AM104" s="305" t="s">
        <v>785</v>
      </c>
    </row>
    <row r="105" spans="39:39" s="25" customFormat="1" x14ac:dyDescent="0.3">
      <c r="AM105" s="305" t="s">
        <v>786</v>
      </c>
    </row>
    <row r="106" spans="39:39" s="25" customFormat="1" x14ac:dyDescent="0.3">
      <c r="AM106" s="305" t="s">
        <v>787</v>
      </c>
    </row>
    <row r="107" spans="39:39" s="25" customFormat="1" x14ac:dyDescent="0.3">
      <c r="AM107" s="305" t="s">
        <v>788</v>
      </c>
    </row>
    <row r="108" spans="39:39" s="25" customFormat="1" x14ac:dyDescent="0.3">
      <c r="AM108" s="305" t="s">
        <v>789</v>
      </c>
    </row>
    <row r="109" spans="39:39" s="25" customFormat="1" x14ac:dyDescent="0.3">
      <c r="AM109" s="305" t="s">
        <v>790</v>
      </c>
    </row>
    <row r="110" spans="39:39" s="25" customFormat="1" x14ac:dyDescent="0.3">
      <c r="AM110" s="305" t="s">
        <v>791</v>
      </c>
    </row>
    <row r="111" spans="39:39" s="25" customFormat="1" x14ac:dyDescent="0.3">
      <c r="AM111" s="305" t="s">
        <v>792</v>
      </c>
    </row>
    <row r="112" spans="39:39" s="25" customFormat="1" x14ac:dyDescent="0.3">
      <c r="AM112" s="305" t="s">
        <v>793</v>
      </c>
    </row>
    <row r="113" spans="39:39" s="25" customFormat="1" x14ac:dyDescent="0.3">
      <c r="AM113" s="305" t="s">
        <v>794</v>
      </c>
    </row>
    <row r="114" spans="39:39" s="25" customFormat="1" x14ac:dyDescent="0.3">
      <c r="AM114" s="305" t="s">
        <v>795</v>
      </c>
    </row>
    <row r="115" spans="39:39" s="25" customFormat="1" x14ac:dyDescent="0.3">
      <c r="AM115" s="305" t="s">
        <v>796</v>
      </c>
    </row>
    <row r="116" spans="39:39" s="25" customFormat="1" x14ac:dyDescent="0.3">
      <c r="AM116" s="305" t="s">
        <v>797</v>
      </c>
    </row>
    <row r="117" spans="39:39" s="25" customFormat="1" x14ac:dyDescent="0.3">
      <c r="AM117" s="305" t="s">
        <v>798</v>
      </c>
    </row>
    <row r="118" spans="39:39" s="25" customFormat="1" x14ac:dyDescent="0.3">
      <c r="AM118" s="305" t="s">
        <v>799</v>
      </c>
    </row>
    <row r="119" spans="39:39" s="25" customFormat="1" x14ac:dyDescent="0.3">
      <c r="AM119" s="305" t="s">
        <v>800</v>
      </c>
    </row>
    <row r="120" spans="39:39" s="25" customFormat="1" x14ac:dyDescent="0.3">
      <c r="AM120" s="305" t="s">
        <v>801</v>
      </c>
    </row>
    <row r="121" spans="39:39" s="25" customFormat="1" x14ac:dyDescent="0.3">
      <c r="AM121" s="305" t="s">
        <v>802</v>
      </c>
    </row>
    <row r="122" spans="39:39" s="25" customFormat="1" x14ac:dyDescent="0.3">
      <c r="AM122" s="305" t="s">
        <v>803</v>
      </c>
    </row>
    <row r="123" spans="39:39" s="25" customFormat="1" x14ac:dyDescent="0.3">
      <c r="AM123" s="305" t="s">
        <v>686</v>
      </c>
    </row>
    <row r="124" spans="39:39" s="25" customFormat="1" x14ac:dyDescent="0.3">
      <c r="AM124" s="305" t="s">
        <v>804</v>
      </c>
    </row>
    <row r="125" spans="39:39" s="25" customFormat="1" x14ac:dyDescent="0.3">
      <c r="AM125" s="305" t="s">
        <v>805</v>
      </c>
    </row>
    <row r="126" spans="39:39" s="25" customFormat="1" x14ac:dyDescent="0.3">
      <c r="AM126" s="305" t="s">
        <v>806</v>
      </c>
    </row>
    <row r="127" spans="39:39" s="25" customFormat="1" x14ac:dyDescent="0.3">
      <c r="AM127" s="305" t="s">
        <v>807</v>
      </c>
    </row>
    <row r="128" spans="39:39" s="25" customFormat="1" x14ac:dyDescent="0.3">
      <c r="AM128" s="305" t="s">
        <v>688</v>
      </c>
    </row>
    <row r="129" spans="39:39" s="25" customFormat="1" x14ac:dyDescent="0.3">
      <c r="AM129" s="305" t="s">
        <v>808</v>
      </c>
    </row>
    <row r="130" spans="39:39" s="25" customFormat="1" x14ac:dyDescent="0.3">
      <c r="AM130" s="305" t="s">
        <v>809</v>
      </c>
    </row>
    <row r="131" spans="39:39" s="25" customFormat="1" x14ac:dyDescent="0.3">
      <c r="AM131" s="305" t="s">
        <v>810</v>
      </c>
    </row>
    <row r="132" spans="39:39" s="25" customFormat="1" x14ac:dyDescent="0.3"/>
    <row r="133" spans="39:39" s="25" customFormat="1" x14ac:dyDescent="0.3"/>
    <row r="134" spans="39:39" s="25" customFormat="1" x14ac:dyDescent="0.3"/>
    <row r="135" spans="39:39" s="25" customFormat="1" x14ac:dyDescent="0.3"/>
    <row r="136" spans="39:39" s="25" customFormat="1" x14ac:dyDescent="0.3"/>
    <row r="137" spans="39:39" s="25" customFormat="1" x14ac:dyDescent="0.3"/>
    <row r="138" spans="39:39" s="25" customFormat="1" x14ac:dyDescent="0.3"/>
    <row r="139" spans="39:39" s="25" customFormat="1" x14ac:dyDescent="0.3"/>
    <row r="140" spans="39:39" s="25" customFormat="1" x14ac:dyDescent="0.3"/>
    <row r="141" spans="39:39" s="25" customFormat="1" x14ac:dyDescent="0.3"/>
    <row r="142" spans="39:39" s="25" customFormat="1" x14ac:dyDescent="0.3"/>
    <row r="143" spans="39:39" s="25" customFormat="1" x14ac:dyDescent="0.3"/>
    <row r="144" spans="39:39"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25" customFormat="1" x14ac:dyDescent="0.3"/>
    <row r="210" s="25" customFormat="1" x14ac:dyDescent="0.3"/>
    <row r="211" s="25" customFormat="1" x14ac:dyDescent="0.3"/>
    <row r="212" s="25" customFormat="1" x14ac:dyDescent="0.3"/>
    <row r="213" s="25" customFormat="1" x14ac:dyDescent="0.3"/>
    <row r="214" s="25" customFormat="1" x14ac:dyDescent="0.3"/>
    <row r="215" s="25" customFormat="1" x14ac:dyDescent="0.3"/>
    <row r="216" s="25" customFormat="1" x14ac:dyDescent="0.3"/>
    <row r="217" s="25" customFormat="1" x14ac:dyDescent="0.3"/>
    <row r="218" s="25" customFormat="1" x14ac:dyDescent="0.3"/>
    <row r="219" s="25" customFormat="1" x14ac:dyDescent="0.3"/>
    <row r="220" s="25" customFormat="1" x14ac:dyDescent="0.3"/>
    <row r="221" s="25" customFormat="1" x14ac:dyDescent="0.3"/>
    <row r="222" s="25" customFormat="1" x14ac:dyDescent="0.3"/>
    <row r="223" s="25" customFormat="1" x14ac:dyDescent="0.3"/>
    <row r="224" s="25" customFormat="1" x14ac:dyDescent="0.3"/>
    <row r="225" s="25" customFormat="1" x14ac:dyDescent="0.3"/>
    <row r="226" s="25" customFormat="1" x14ac:dyDescent="0.3"/>
    <row r="227" s="25" customFormat="1" x14ac:dyDescent="0.3"/>
    <row r="228" s="25" customFormat="1" x14ac:dyDescent="0.3"/>
    <row r="229" s="25" customFormat="1" x14ac:dyDescent="0.3"/>
    <row r="230" s="25" customFormat="1" x14ac:dyDescent="0.3"/>
    <row r="231" s="25" customFormat="1" x14ac:dyDescent="0.3"/>
    <row r="232" s="25" customFormat="1" x14ac:dyDescent="0.3"/>
    <row r="233" s="25" customFormat="1" x14ac:dyDescent="0.3"/>
    <row r="234" s="25" customFormat="1" x14ac:dyDescent="0.3"/>
    <row r="235" s="25" customFormat="1" x14ac:dyDescent="0.3"/>
    <row r="236" s="25" customFormat="1" x14ac:dyDescent="0.3"/>
    <row r="237" s="25" customFormat="1" x14ac:dyDescent="0.3"/>
    <row r="238" s="25" customFormat="1" x14ac:dyDescent="0.3"/>
    <row r="239" s="25" customFormat="1" x14ac:dyDescent="0.3"/>
    <row r="240" s="25" customFormat="1" x14ac:dyDescent="0.3"/>
    <row r="241" s="25" customFormat="1" x14ac:dyDescent="0.3"/>
    <row r="242" s="25" customFormat="1" x14ac:dyDescent="0.3"/>
    <row r="243" s="25" customFormat="1" x14ac:dyDescent="0.3"/>
    <row r="244" s="25" customFormat="1" x14ac:dyDescent="0.3"/>
    <row r="245" s="25" customFormat="1" x14ac:dyDescent="0.3"/>
    <row r="246" s="25" customFormat="1" x14ac:dyDescent="0.3"/>
    <row r="247" s="25" customFormat="1" x14ac:dyDescent="0.3"/>
    <row r="248" s="25" customFormat="1" x14ac:dyDescent="0.3"/>
    <row r="249" s="25" customFormat="1" x14ac:dyDescent="0.3"/>
    <row r="250" s="25" customFormat="1" x14ac:dyDescent="0.3"/>
    <row r="251" s="25" customFormat="1" x14ac:dyDescent="0.3"/>
    <row r="252" s="25" customFormat="1" x14ac:dyDescent="0.3"/>
    <row r="253" s="25" customFormat="1" x14ac:dyDescent="0.3"/>
  </sheetData>
  <mergeCells count="7">
    <mergeCell ref="A1:E1"/>
    <mergeCell ref="A3:O3"/>
    <mergeCell ref="E37:F37"/>
    <mergeCell ref="A24:O24"/>
    <mergeCell ref="J42:P42"/>
    <mergeCell ref="G37:H37"/>
    <mergeCell ref="C37:D37"/>
  </mergeCells>
  <hyperlinks>
    <hyperlink ref="J42" r:id="rId1" xr:uid="{21814EFB-DDFE-459C-8AF1-9948B56EFCA6}"/>
    <hyperlink ref="G37:H37" location="'6. Interventions (description)'!A1" display="Next" xr:uid="{C3831CCA-2F9B-4607-814B-704716353A5E}"/>
    <hyperlink ref="C37:D37" location="'5. Cause (description)'!A1" display="Back" xr:uid="{AA59D8EB-040C-4453-AE49-F664D6D20449}"/>
    <hyperlink ref="E37" location="'Focus (output example)'!A1" display="Example" xr:uid="{6454F8D8-928D-470B-9785-BD360E64ECAA}"/>
    <hyperlink ref="E37:F37" location="'Cause (example)'!A1" display="Example" xr:uid="{D3D5FF71-92A0-4591-92DD-F606113AC086}"/>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92169" r:id="rId5" name="ComboBox8">
          <controlPr defaultSize="0" autoLine="0" linkedCell="B33" listFillRange="AM1:AM157" r:id="rId6">
            <anchor moveWithCells="1">
              <from>
                <xdr:col>1</xdr:col>
                <xdr:colOff>7620</xdr:colOff>
                <xdr:row>32</xdr:row>
                <xdr:rowOff>22860</xdr:rowOff>
              </from>
              <to>
                <xdr:col>1</xdr:col>
                <xdr:colOff>2369820</xdr:colOff>
                <xdr:row>33</xdr:row>
                <xdr:rowOff>30480</xdr:rowOff>
              </to>
            </anchor>
          </controlPr>
        </control>
      </mc:Choice>
      <mc:Fallback>
        <control shapeId="92169" r:id="rId5" name="ComboBox8"/>
      </mc:Fallback>
    </mc:AlternateContent>
    <mc:AlternateContent xmlns:mc="http://schemas.openxmlformats.org/markup-compatibility/2006">
      <mc:Choice Requires="x14">
        <control shapeId="92168" r:id="rId7" name="ComboBox7">
          <controlPr defaultSize="0" autoLine="0" linkedCell="B32" listFillRange="AM1:AM157" r:id="rId6">
            <anchor moveWithCells="1">
              <from>
                <xdr:col>1</xdr:col>
                <xdr:colOff>7620</xdr:colOff>
                <xdr:row>31</xdr:row>
                <xdr:rowOff>22860</xdr:rowOff>
              </from>
              <to>
                <xdr:col>1</xdr:col>
                <xdr:colOff>2369820</xdr:colOff>
                <xdr:row>32</xdr:row>
                <xdr:rowOff>15240</xdr:rowOff>
              </to>
            </anchor>
          </controlPr>
        </control>
      </mc:Choice>
      <mc:Fallback>
        <control shapeId="92168" r:id="rId7" name="ComboBox7"/>
      </mc:Fallback>
    </mc:AlternateContent>
    <mc:AlternateContent xmlns:mc="http://schemas.openxmlformats.org/markup-compatibility/2006">
      <mc:Choice Requires="x14">
        <control shapeId="92167" r:id="rId8" name="ComboBox6">
          <controlPr defaultSize="0" autoLine="0" linkedCell="B31" listFillRange="AM1:AM157" r:id="rId6">
            <anchor moveWithCells="1">
              <from>
                <xdr:col>1</xdr:col>
                <xdr:colOff>7620</xdr:colOff>
                <xdr:row>30</xdr:row>
                <xdr:rowOff>30480</xdr:rowOff>
              </from>
              <to>
                <xdr:col>1</xdr:col>
                <xdr:colOff>2369820</xdr:colOff>
                <xdr:row>31</xdr:row>
                <xdr:rowOff>22860</xdr:rowOff>
              </to>
            </anchor>
          </controlPr>
        </control>
      </mc:Choice>
      <mc:Fallback>
        <control shapeId="92167" r:id="rId8" name="ComboBox6"/>
      </mc:Fallback>
    </mc:AlternateContent>
    <mc:AlternateContent xmlns:mc="http://schemas.openxmlformats.org/markup-compatibility/2006">
      <mc:Choice Requires="x14">
        <control shapeId="92166" r:id="rId9" name="ComboBox5">
          <controlPr defaultSize="0" autoLine="0" linkedCell="B26" listFillRange="AM1:AM157" r:id="rId6">
            <anchor moveWithCells="1">
              <from>
                <xdr:col>1</xdr:col>
                <xdr:colOff>7620</xdr:colOff>
                <xdr:row>25</xdr:row>
                <xdr:rowOff>7620</xdr:rowOff>
              </from>
              <to>
                <xdr:col>1</xdr:col>
                <xdr:colOff>2369820</xdr:colOff>
                <xdr:row>26</xdr:row>
                <xdr:rowOff>22860</xdr:rowOff>
              </to>
            </anchor>
          </controlPr>
        </control>
      </mc:Choice>
      <mc:Fallback>
        <control shapeId="92166" r:id="rId9" name="ComboBox5"/>
      </mc:Fallback>
    </mc:AlternateContent>
    <mc:AlternateContent xmlns:mc="http://schemas.openxmlformats.org/markup-compatibility/2006">
      <mc:Choice Requires="x14">
        <control shapeId="92165" r:id="rId10" name="ComboBox4">
          <controlPr defaultSize="0" autoLine="0" linkedCell="B27" listFillRange="AM1:AM157" r:id="rId6">
            <anchor moveWithCells="1">
              <from>
                <xdr:col>1</xdr:col>
                <xdr:colOff>7620</xdr:colOff>
                <xdr:row>26</xdr:row>
                <xdr:rowOff>22860</xdr:rowOff>
              </from>
              <to>
                <xdr:col>1</xdr:col>
                <xdr:colOff>2369820</xdr:colOff>
                <xdr:row>27</xdr:row>
                <xdr:rowOff>15240</xdr:rowOff>
              </to>
            </anchor>
          </controlPr>
        </control>
      </mc:Choice>
      <mc:Fallback>
        <control shapeId="92165" r:id="rId10" name="ComboBox4"/>
      </mc:Fallback>
    </mc:AlternateContent>
    <mc:AlternateContent xmlns:mc="http://schemas.openxmlformats.org/markup-compatibility/2006">
      <mc:Choice Requires="x14">
        <control shapeId="92164" r:id="rId11" name="ComboBox3">
          <controlPr defaultSize="0" autoLine="0" linkedCell="B28" listFillRange="AM1:AM157" r:id="rId6">
            <anchor moveWithCells="1">
              <from>
                <xdr:col>1</xdr:col>
                <xdr:colOff>7620</xdr:colOff>
                <xdr:row>27</xdr:row>
                <xdr:rowOff>22860</xdr:rowOff>
              </from>
              <to>
                <xdr:col>1</xdr:col>
                <xdr:colOff>2369820</xdr:colOff>
                <xdr:row>28</xdr:row>
                <xdr:rowOff>15240</xdr:rowOff>
              </to>
            </anchor>
          </controlPr>
        </control>
      </mc:Choice>
      <mc:Fallback>
        <control shapeId="92164" r:id="rId11" name="ComboBox3"/>
      </mc:Fallback>
    </mc:AlternateContent>
    <mc:AlternateContent xmlns:mc="http://schemas.openxmlformats.org/markup-compatibility/2006">
      <mc:Choice Requires="x14">
        <control shapeId="92163" r:id="rId12" name="ComboBox2">
          <controlPr defaultSize="0" autoLine="0" linkedCell="B30" listFillRange="AM1:AM157" r:id="rId6">
            <anchor moveWithCells="1">
              <from>
                <xdr:col>1</xdr:col>
                <xdr:colOff>7620</xdr:colOff>
                <xdr:row>29</xdr:row>
                <xdr:rowOff>22860</xdr:rowOff>
              </from>
              <to>
                <xdr:col>1</xdr:col>
                <xdr:colOff>2369820</xdr:colOff>
                <xdr:row>30</xdr:row>
                <xdr:rowOff>15240</xdr:rowOff>
              </to>
            </anchor>
          </controlPr>
        </control>
      </mc:Choice>
      <mc:Fallback>
        <control shapeId="92163" r:id="rId12" name="ComboBox2"/>
      </mc:Fallback>
    </mc:AlternateContent>
    <mc:AlternateContent xmlns:mc="http://schemas.openxmlformats.org/markup-compatibility/2006">
      <mc:Choice Requires="x14">
        <control shapeId="92162" r:id="rId13" name="ComboBox1">
          <controlPr defaultSize="0" autoLine="0" linkedCell="B29" listFillRange="AM1:AM157" r:id="rId6">
            <anchor moveWithCells="1">
              <from>
                <xdr:col>1</xdr:col>
                <xdr:colOff>7620</xdr:colOff>
                <xdr:row>28</xdr:row>
                <xdr:rowOff>22860</xdr:rowOff>
              </from>
              <to>
                <xdr:col>1</xdr:col>
                <xdr:colOff>2369820</xdr:colOff>
                <xdr:row>29</xdr:row>
                <xdr:rowOff>15240</xdr:rowOff>
              </to>
            </anchor>
          </controlPr>
        </control>
      </mc:Choice>
      <mc:Fallback>
        <control shapeId="92162" r:id="rId13" name="ComboBox1"/>
      </mc:Fallback>
    </mc:AlternateContent>
  </controls>
  <extLst>
    <ext xmlns:x14="http://schemas.microsoft.com/office/spreadsheetml/2009/9/main" uri="{CCE6A557-97BC-4b89-ADB6-D9C93CAAB3DF}">
      <x14:dataValidations xmlns:xm="http://schemas.microsoft.com/office/excel/2006/main" count="1">
        <x14:dataValidation type="list" showInputMessage="1" showErrorMessage="1" xr:uid="{515E6C68-4641-4149-B376-9AE666A4B530}">
          <x14:formula1>
            <xm:f>'(To hide)'!$D$7:$D$163</xm:f>
          </x14:formula1>
          <xm:sqref>B26:B33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CF6A5-ADB5-405A-975C-22724239666D}">
  <sheetPr codeName="Sheet10">
    <tabColor rgb="FFFFFF00"/>
  </sheetPr>
  <dimension ref="A1:AW210"/>
  <sheetViews>
    <sheetView topLeftCell="A13" workbookViewId="0">
      <selection activeCell="C37" sqref="C37:D37"/>
    </sheetView>
  </sheetViews>
  <sheetFormatPr defaultRowHeight="14.4" x14ac:dyDescent="0.3"/>
  <cols>
    <col min="1" max="1" width="3.109375" customWidth="1"/>
    <col min="2" max="2" width="38.6640625" customWidth="1"/>
    <col min="15" max="15" width="12" customWidth="1"/>
    <col min="16" max="49" width="9.109375" style="25"/>
  </cols>
  <sheetData>
    <row r="1" spans="1:16" ht="31.2" x14ac:dyDescent="0.6">
      <c r="A1" s="962" t="s">
        <v>1384</v>
      </c>
      <c r="B1" s="962"/>
      <c r="C1" s="962"/>
      <c r="D1" s="962"/>
      <c r="E1" s="2"/>
      <c r="F1" s="2"/>
      <c r="G1" s="2"/>
      <c r="H1" s="2"/>
      <c r="I1" s="2"/>
      <c r="J1" s="2"/>
      <c r="K1" s="2"/>
      <c r="L1" s="2"/>
      <c r="M1" s="2"/>
      <c r="N1" s="2"/>
      <c r="O1" s="2"/>
      <c r="P1" s="2"/>
    </row>
    <row r="2" spans="1:16" x14ac:dyDescent="0.3">
      <c r="A2" s="2"/>
      <c r="B2" s="2"/>
      <c r="C2" s="2"/>
      <c r="D2" s="2"/>
      <c r="E2" s="2"/>
      <c r="F2" s="2"/>
      <c r="G2" s="2"/>
      <c r="H2" s="2"/>
      <c r="I2" s="2"/>
      <c r="J2" s="2"/>
      <c r="K2" s="2"/>
      <c r="L2" s="2"/>
      <c r="M2" s="2"/>
      <c r="N2" s="2"/>
      <c r="O2" s="2"/>
      <c r="P2" s="2"/>
    </row>
    <row r="3" spans="1:16" ht="15" thickBot="1" x14ac:dyDescent="0.35">
      <c r="A3" s="800" t="s">
        <v>1204</v>
      </c>
      <c r="B3" s="800"/>
      <c r="C3" s="800"/>
      <c r="D3" s="800"/>
      <c r="E3" s="800"/>
      <c r="F3" s="800"/>
      <c r="G3" s="800"/>
      <c r="H3" s="800"/>
      <c r="I3" s="800"/>
      <c r="J3" s="800"/>
      <c r="K3" s="800"/>
      <c r="L3" s="800"/>
      <c r="M3" s="800"/>
      <c r="N3" s="800"/>
      <c r="O3" s="800"/>
      <c r="P3" s="2"/>
    </row>
    <row r="4" spans="1:16" x14ac:dyDescent="0.3">
      <c r="A4" s="2"/>
      <c r="B4" s="367"/>
      <c r="C4" s="368"/>
      <c r="D4" s="368"/>
      <c r="E4" s="368"/>
      <c r="F4" s="368"/>
      <c r="G4" s="368"/>
      <c r="H4" s="368"/>
      <c r="I4" s="368"/>
      <c r="J4" s="368"/>
      <c r="K4" s="368"/>
      <c r="L4" s="368"/>
      <c r="M4" s="368"/>
      <c r="N4" s="368"/>
      <c r="O4" s="369"/>
      <c r="P4" s="2"/>
    </row>
    <row r="5" spans="1:16" x14ac:dyDescent="0.3">
      <c r="A5" s="2"/>
      <c r="B5" s="370"/>
      <c r="C5" s="14"/>
      <c r="D5" s="14"/>
      <c r="E5" s="14"/>
      <c r="F5" s="14"/>
      <c r="G5" s="14"/>
      <c r="H5" s="14"/>
      <c r="I5" s="14"/>
      <c r="J5" s="14"/>
      <c r="K5" s="14"/>
      <c r="L5" s="14"/>
      <c r="M5" s="14"/>
      <c r="N5" s="14"/>
      <c r="O5" s="371"/>
      <c r="P5" s="2"/>
    </row>
    <row r="6" spans="1:16" x14ac:dyDescent="0.3">
      <c r="A6" s="2"/>
      <c r="B6" s="370"/>
      <c r="C6" s="14"/>
      <c r="D6" s="14"/>
      <c r="E6" s="14"/>
      <c r="F6" s="14"/>
      <c r="G6" s="14"/>
      <c r="H6" s="14"/>
      <c r="I6" s="14"/>
      <c r="J6" s="14"/>
      <c r="K6" s="14"/>
      <c r="L6" s="14"/>
      <c r="M6" s="14"/>
      <c r="N6" s="14"/>
      <c r="O6" s="371"/>
      <c r="P6" s="2"/>
    </row>
    <row r="7" spans="1:16" x14ac:dyDescent="0.3">
      <c r="A7" s="2"/>
      <c r="B7" s="370"/>
      <c r="C7" s="14"/>
      <c r="D7" s="14"/>
      <c r="E7" s="14"/>
      <c r="F7" s="14"/>
      <c r="G7" s="14"/>
      <c r="H7" s="14"/>
      <c r="I7" s="14"/>
      <c r="J7" s="14"/>
      <c r="K7" s="14"/>
      <c r="L7" s="14"/>
      <c r="M7" s="14"/>
      <c r="N7" s="14"/>
      <c r="O7" s="371"/>
      <c r="P7" s="2"/>
    </row>
    <row r="8" spans="1:16" x14ac:dyDescent="0.3">
      <c r="A8" s="2"/>
      <c r="B8" s="370"/>
      <c r="C8" s="14"/>
      <c r="D8" s="14"/>
      <c r="E8" s="14"/>
      <c r="F8" s="14"/>
      <c r="G8" s="14"/>
      <c r="H8" s="14"/>
      <c r="I8" s="14"/>
      <c r="J8" s="14"/>
      <c r="K8" s="14"/>
      <c r="L8" s="14"/>
      <c r="M8" s="14"/>
      <c r="N8" s="14"/>
      <c r="O8" s="371"/>
      <c r="P8" s="2"/>
    </row>
    <row r="9" spans="1:16" x14ac:dyDescent="0.3">
      <c r="A9" s="2"/>
      <c r="B9" s="370"/>
      <c r="C9" s="14"/>
      <c r="D9" s="14"/>
      <c r="E9" s="14"/>
      <c r="F9" s="14"/>
      <c r="G9" s="14"/>
      <c r="H9" s="14"/>
      <c r="I9" s="14"/>
      <c r="J9" s="14"/>
      <c r="K9" s="14"/>
      <c r="L9" s="14"/>
      <c r="M9" s="14"/>
      <c r="N9" s="14"/>
      <c r="O9" s="371"/>
      <c r="P9" s="2"/>
    </row>
    <row r="10" spans="1:16" x14ac:dyDescent="0.3">
      <c r="A10" s="2"/>
      <c r="B10" s="370"/>
      <c r="C10" s="14"/>
      <c r="D10" s="14"/>
      <c r="E10" s="14"/>
      <c r="F10" s="14"/>
      <c r="G10" s="14"/>
      <c r="H10" s="14"/>
      <c r="I10" s="14"/>
      <c r="J10" s="14"/>
      <c r="K10" s="14"/>
      <c r="L10" s="14"/>
      <c r="M10" s="14"/>
      <c r="N10" s="14"/>
      <c r="O10" s="371"/>
      <c r="P10" s="2"/>
    </row>
    <row r="11" spans="1:16" ht="21" x14ac:dyDescent="0.4">
      <c r="A11" s="2"/>
      <c r="B11" s="370"/>
      <c r="C11" s="14"/>
      <c r="D11" s="14"/>
      <c r="E11" s="372"/>
      <c r="F11" s="14"/>
      <c r="G11" s="14"/>
      <c r="H11" s="14"/>
      <c r="I11" s="14"/>
      <c r="J11" s="373"/>
      <c r="K11" s="14"/>
      <c r="L11" s="14"/>
      <c r="M11" s="14"/>
      <c r="N11" s="14"/>
      <c r="O11" s="371"/>
      <c r="P11" s="2"/>
    </row>
    <row r="12" spans="1:16" x14ac:dyDescent="0.3">
      <c r="A12" s="2"/>
      <c r="B12" s="370"/>
      <c r="C12" s="14"/>
      <c r="D12" s="14"/>
      <c r="E12" s="14"/>
      <c r="F12" s="14"/>
      <c r="G12" s="14"/>
      <c r="H12" s="14"/>
      <c r="I12" s="14"/>
      <c r="J12" s="14"/>
      <c r="K12" s="14"/>
      <c r="L12" s="14"/>
      <c r="M12" s="14"/>
      <c r="N12" s="14"/>
      <c r="O12" s="371"/>
      <c r="P12" s="2"/>
    </row>
    <row r="13" spans="1:16" x14ac:dyDescent="0.3">
      <c r="A13" s="2"/>
      <c r="B13" s="370"/>
      <c r="C13" s="14"/>
      <c r="D13" s="14"/>
      <c r="E13" s="14"/>
      <c r="F13" s="14"/>
      <c r="G13" s="14"/>
      <c r="H13" s="14"/>
      <c r="I13" s="14"/>
      <c r="J13" s="14"/>
      <c r="K13" s="14"/>
      <c r="L13" s="14"/>
      <c r="M13" s="14"/>
      <c r="N13" s="14"/>
      <c r="O13" s="371"/>
      <c r="P13" s="2"/>
    </row>
    <row r="14" spans="1:16" x14ac:dyDescent="0.3">
      <c r="A14" s="2"/>
      <c r="B14" s="370"/>
      <c r="C14" s="14"/>
      <c r="D14" s="14"/>
      <c r="E14" s="14"/>
      <c r="F14" s="14"/>
      <c r="G14" s="14"/>
      <c r="H14" s="14"/>
      <c r="I14" s="14"/>
      <c r="J14" s="14"/>
      <c r="K14" s="14"/>
      <c r="L14" s="14"/>
      <c r="M14" s="14"/>
      <c r="N14" s="14"/>
      <c r="O14" s="371"/>
      <c r="P14" s="2"/>
    </row>
    <row r="15" spans="1:16" x14ac:dyDescent="0.3">
      <c r="A15" s="2"/>
      <c r="B15" s="370"/>
      <c r="C15" s="14"/>
      <c r="D15" s="14"/>
      <c r="E15" s="14"/>
      <c r="F15" s="14"/>
      <c r="G15" s="14"/>
      <c r="H15" s="14"/>
      <c r="I15" s="14"/>
      <c r="J15" s="14"/>
      <c r="K15" s="14"/>
      <c r="L15" s="14"/>
      <c r="M15" s="14"/>
      <c r="N15" s="14"/>
      <c r="O15" s="371"/>
      <c r="P15" s="2"/>
    </row>
    <row r="16" spans="1:16" x14ac:dyDescent="0.3">
      <c r="A16" s="2"/>
      <c r="B16" s="370"/>
      <c r="C16" s="14"/>
      <c r="D16" s="14"/>
      <c r="E16" s="14"/>
      <c r="F16" s="14"/>
      <c r="G16" s="14"/>
      <c r="H16" s="14"/>
      <c r="I16" s="14"/>
      <c r="J16" s="14"/>
      <c r="K16" s="14"/>
      <c r="L16" s="14"/>
      <c r="M16" s="14"/>
      <c r="N16" s="269"/>
      <c r="O16" s="371"/>
      <c r="P16" s="2"/>
    </row>
    <row r="17" spans="1:16" x14ac:dyDescent="0.3">
      <c r="A17" s="2"/>
      <c r="B17" s="370"/>
      <c r="C17" s="14"/>
      <c r="D17" s="14"/>
      <c r="E17" s="14"/>
      <c r="F17" s="14"/>
      <c r="G17" s="14"/>
      <c r="H17" s="14"/>
      <c r="I17" s="14"/>
      <c r="J17" s="14"/>
      <c r="K17" s="14"/>
      <c r="L17" s="14"/>
      <c r="M17" s="14"/>
      <c r="N17" s="14"/>
      <c r="O17" s="371"/>
      <c r="P17" s="2"/>
    </row>
    <row r="18" spans="1:16" x14ac:dyDescent="0.3">
      <c r="A18" s="2"/>
      <c r="B18" s="370"/>
      <c r="C18" s="14"/>
      <c r="D18" s="14"/>
      <c r="E18" s="14"/>
      <c r="F18" s="14"/>
      <c r="G18" s="14"/>
      <c r="H18" s="14"/>
      <c r="I18" s="14"/>
      <c r="J18" s="14"/>
      <c r="K18" s="14"/>
      <c r="L18" s="14"/>
      <c r="M18" s="14"/>
      <c r="N18" s="14"/>
      <c r="O18" s="371"/>
      <c r="P18" s="2"/>
    </row>
    <row r="19" spans="1:16" x14ac:dyDescent="0.3">
      <c r="A19" s="2"/>
      <c r="B19" s="370"/>
      <c r="C19" s="14"/>
      <c r="D19" s="14"/>
      <c r="E19" s="14"/>
      <c r="F19" s="14"/>
      <c r="G19" s="14"/>
      <c r="H19" s="14"/>
      <c r="I19" s="14"/>
      <c r="J19" s="14"/>
      <c r="K19" s="14"/>
      <c r="L19" s="14"/>
      <c r="M19" s="14"/>
      <c r="N19" s="14"/>
      <c r="O19" s="371"/>
      <c r="P19" s="2"/>
    </row>
    <row r="20" spans="1:16" x14ac:dyDescent="0.3">
      <c r="A20" s="2"/>
      <c r="B20" s="370"/>
      <c r="C20" s="14"/>
      <c r="D20" s="14"/>
      <c r="E20" s="14"/>
      <c r="F20" s="14"/>
      <c r="G20" s="14"/>
      <c r="H20" s="14"/>
      <c r="I20" s="14"/>
      <c r="J20" s="14"/>
      <c r="K20" s="14"/>
      <c r="L20" s="14"/>
      <c r="M20" s="14"/>
      <c r="N20" s="14"/>
      <c r="O20" s="371"/>
      <c r="P20" s="2"/>
    </row>
    <row r="21" spans="1:16" x14ac:dyDescent="0.3">
      <c r="A21" s="2"/>
      <c r="B21" s="370"/>
      <c r="C21" s="14"/>
      <c r="D21" s="14"/>
      <c r="E21" s="14"/>
      <c r="F21" s="14"/>
      <c r="G21" s="14"/>
      <c r="H21" s="14"/>
      <c r="I21" s="14"/>
      <c r="J21" s="14"/>
      <c r="K21" s="14"/>
      <c r="L21" s="14"/>
      <c r="M21" s="14"/>
      <c r="N21" s="14"/>
      <c r="O21" s="371"/>
      <c r="P21" s="2"/>
    </row>
    <row r="22" spans="1:16" ht="15" thickBot="1" x14ac:dyDescent="0.35">
      <c r="A22" s="2"/>
      <c r="B22" s="374"/>
      <c r="C22" s="375"/>
      <c r="D22" s="375"/>
      <c r="E22" s="375"/>
      <c r="F22" s="375"/>
      <c r="G22" s="375"/>
      <c r="H22" s="375"/>
      <c r="I22" s="375"/>
      <c r="J22" s="375"/>
      <c r="K22" s="375"/>
      <c r="L22" s="375"/>
      <c r="M22" s="375"/>
      <c r="N22" s="375"/>
      <c r="O22" s="376"/>
      <c r="P22" s="2"/>
    </row>
    <row r="23" spans="1:16" x14ac:dyDescent="0.3">
      <c r="A23" s="2"/>
      <c r="C23" s="2"/>
      <c r="D23" s="2"/>
      <c r="E23" s="2"/>
      <c r="F23" s="2"/>
      <c r="G23" s="2"/>
      <c r="H23" s="2"/>
      <c r="I23" s="2"/>
      <c r="J23" s="2"/>
      <c r="K23" s="2"/>
      <c r="L23" s="2"/>
      <c r="M23" s="2"/>
      <c r="N23" s="2"/>
      <c r="O23" s="2"/>
      <c r="P23" s="2"/>
    </row>
    <row r="24" spans="1:16" x14ac:dyDescent="0.3">
      <c r="A24" s="789" t="s">
        <v>1205</v>
      </c>
      <c r="B24" s="789"/>
      <c r="C24" s="789"/>
      <c r="D24" s="789"/>
      <c r="E24" s="789"/>
      <c r="F24" s="789"/>
      <c r="G24" s="789"/>
      <c r="H24" s="789"/>
      <c r="I24" s="789"/>
      <c r="J24" s="789"/>
      <c r="K24" s="789"/>
      <c r="L24" s="789"/>
      <c r="M24" s="789"/>
      <c r="N24" s="789"/>
      <c r="O24" s="789"/>
      <c r="P24" s="2"/>
    </row>
    <row r="25" spans="1:16" ht="15.75" customHeight="1" x14ac:dyDescent="0.3">
      <c r="A25" s="2"/>
      <c r="B25" s="88" t="s">
        <v>1203</v>
      </c>
      <c r="C25" s="2"/>
      <c r="D25" s="2"/>
      <c r="E25" s="2"/>
      <c r="F25" s="2"/>
      <c r="G25" s="2"/>
      <c r="H25" s="2"/>
      <c r="I25" s="2"/>
      <c r="J25" s="2"/>
      <c r="K25" s="2"/>
      <c r="L25" s="2"/>
      <c r="M25" s="2"/>
      <c r="N25" s="2"/>
      <c r="O25" s="2"/>
      <c r="P25" s="2"/>
    </row>
    <row r="26" spans="1:16" x14ac:dyDescent="0.3">
      <c r="A26" s="2">
        <v>1</v>
      </c>
      <c r="B26" s="417" t="s">
        <v>1141</v>
      </c>
      <c r="C26" s="75"/>
      <c r="D26" s="75"/>
      <c r="E26" s="2"/>
      <c r="F26" s="2"/>
      <c r="G26" s="2"/>
      <c r="H26" s="2"/>
      <c r="I26" s="2"/>
      <c r="J26" s="2"/>
      <c r="K26" s="2"/>
      <c r="L26" s="2"/>
      <c r="M26" s="2"/>
      <c r="N26" s="2"/>
      <c r="O26" s="2"/>
      <c r="P26" s="2"/>
    </row>
    <row r="27" spans="1:16" x14ac:dyDescent="0.3">
      <c r="A27" s="2">
        <v>2</v>
      </c>
      <c r="B27" s="417" t="s">
        <v>1142</v>
      </c>
      <c r="C27" s="2"/>
      <c r="D27" s="2"/>
      <c r="E27" s="2"/>
      <c r="F27" s="2"/>
      <c r="G27" s="2"/>
      <c r="H27" s="2"/>
      <c r="I27" s="2"/>
      <c r="J27" s="2"/>
      <c r="K27" s="2"/>
      <c r="L27" s="2"/>
      <c r="M27" s="2"/>
      <c r="N27" s="2"/>
      <c r="O27" s="2"/>
      <c r="P27" s="2"/>
    </row>
    <row r="28" spans="1:16" x14ac:dyDescent="0.3">
      <c r="A28" s="2">
        <v>3</v>
      </c>
      <c r="B28" s="417" t="s">
        <v>1143</v>
      </c>
      <c r="C28" s="2"/>
      <c r="D28" s="2"/>
      <c r="E28" s="2"/>
      <c r="F28" s="2"/>
      <c r="G28" s="2"/>
      <c r="H28" s="2"/>
      <c r="I28" s="2"/>
      <c r="J28" s="2"/>
      <c r="K28" s="2"/>
      <c r="L28" s="2"/>
      <c r="M28" s="2"/>
      <c r="N28" s="2"/>
      <c r="O28" s="2"/>
      <c r="P28" s="2"/>
    </row>
    <row r="29" spans="1:16" x14ac:dyDescent="0.3">
      <c r="A29" s="2">
        <v>4</v>
      </c>
      <c r="B29" s="417" t="s">
        <v>1144</v>
      </c>
      <c r="C29" s="75"/>
      <c r="D29" s="75"/>
      <c r="E29" s="2"/>
      <c r="F29" s="2"/>
      <c r="G29" s="2"/>
      <c r="H29" s="2"/>
      <c r="I29" s="2"/>
      <c r="J29" s="2"/>
      <c r="K29" s="2"/>
      <c r="L29" s="2"/>
      <c r="M29" s="2"/>
      <c r="N29" s="2"/>
      <c r="O29" s="2"/>
      <c r="P29" s="2"/>
    </row>
    <row r="30" spans="1:16" x14ac:dyDescent="0.3">
      <c r="A30" s="2">
        <v>5</v>
      </c>
      <c r="B30" s="27"/>
      <c r="C30" s="75"/>
      <c r="D30" s="75"/>
      <c r="E30" s="2"/>
      <c r="F30" s="2"/>
      <c r="G30" s="2"/>
      <c r="H30" s="2"/>
      <c r="I30" s="2"/>
      <c r="J30" s="2"/>
      <c r="K30" s="2"/>
      <c r="L30" s="2"/>
      <c r="M30" s="2"/>
      <c r="N30" s="2"/>
      <c r="O30" s="2"/>
      <c r="P30" s="2"/>
    </row>
    <row r="31" spans="1:16" x14ac:dyDescent="0.3">
      <c r="A31" s="2">
        <v>6</v>
      </c>
      <c r="B31" s="27"/>
      <c r="C31" s="2"/>
      <c r="D31" s="2"/>
      <c r="E31" s="2"/>
      <c r="F31" s="2"/>
      <c r="G31" s="2"/>
      <c r="H31" s="2"/>
      <c r="I31" s="2"/>
      <c r="J31" s="2"/>
      <c r="K31" s="2"/>
      <c r="L31" s="2"/>
      <c r="M31" s="2"/>
      <c r="N31" s="2"/>
      <c r="O31" s="2"/>
      <c r="P31" s="2"/>
    </row>
    <row r="32" spans="1:16" x14ac:dyDescent="0.3">
      <c r="A32" s="2">
        <v>7</v>
      </c>
      <c r="B32" s="27"/>
      <c r="C32" s="2"/>
      <c r="D32" s="2"/>
      <c r="E32" s="2"/>
      <c r="F32" s="2"/>
      <c r="G32" s="2"/>
      <c r="H32" s="2"/>
      <c r="I32" s="2"/>
      <c r="J32" s="2"/>
      <c r="K32" s="2"/>
      <c r="L32" s="2"/>
      <c r="M32" s="2"/>
      <c r="N32" s="2"/>
      <c r="O32" s="2"/>
      <c r="P32" s="2"/>
    </row>
    <row r="33" spans="1:16" x14ac:dyDescent="0.3">
      <c r="A33" s="2">
        <v>8</v>
      </c>
      <c r="B33" s="27"/>
      <c r="C33" s="377"/>
      <c r="D33" s="377"/>
      <c r="E33" s="2"/>
      <c r="F33" s="2"/>
      <c r="G33" s="2"/>
      <c r="H33" s="2"/>
      <c r="I33" s="2"/>
      <c r="J33" s="2"/>
      <c r="K33" s="2"/>
      <c r="L33" s="2"/>
      <c r="M33" s="2"/>
      <c r="N33" s="2"/>
      <c r="O33" s="2"/>
      <c r="P33" s="2"/>
    </row>
    <row r="34" spans="1:16" x14ac:dyDescent="0.3">
      <c r="A34" s="2"/>
      <c r="B34" s="17"/>
      <c r="C34" s="17"/>
      <c r="D34" s="17"/>
      <c r="E34" s="2"/>
      <c r="F34" s="2"/>
      <c r="G34" s="2"/>
      <c r="H34" s="2"/>
      <c r="I34" s="2"/>
      <c r="J34" s="2"/>
      <c r="K34" s="2"/>
      <c r="L34" s="2"/>
      <c r="M34" s="2"/>
      <c r="N34" s="2"/>
      <c r="O34" s="2"/>
      <c r="P34" s="2"/>
    </row>
    <row r="35" spans="1:16" x14ac:dyDescent="0.3">
      <c r="B35" s="17"/>
      <c r="C35" s="17"/>
      <c r="D35" s="17"/>
      <c r="E35" s="2"/>
      <c r="F35" s="2"/>
      <c r="G35" s="2"/>
      <c r="H35" s="2"/>
      <c r="I35" s="2"/>
      <c r="J35" s="2"/>
      <c r="K35" s="2"/>
      <c r="L35" s="2"/>
      <c r="M35" s="2"/>
      <c r="N35" s="2"/>
      <c r="O35" s="2"/>
      <c r="P35" s="2"/>
    </row>
    <row r="36" spans="1:16" x14ac:dyDescent="0.3">
      <c r="A36" s="2"/>
      <c r="B36" s="2"/>
      <c r="C36" s="2"/>
      <c r="D36" s="2"/>
      <c r="E36" s="2"/>
      <c r="F36" s="2"/>
      <c r="G36" s="2"/>
      <c r="H36" s="2"/>
      <c r="I36" s="2"/>
      <c r="J36" s="2"/>
      <c r="K36" s="2"/>
      <c r="L36" s="2"/>
      <c r="M36" s="2"/>
      <c r="N36" s="2"/>
      <c r="O36" s="2"/>
      <c r="P36" s="2"/>
    </row>
    <row r="37" spans="1:16" ht="18" x14ac:dyDescent="0.35">
      <c r="A37" s="2"/>
      <c r="B37" s="2"/>
      <c r="C37" s="958" t="s">
        <v>56</v>
      </c>
      <c r="D37" s="958"/>
      <c r="E37" s="2"/>
      <c r="F37" s="2"/>
      <c r="G37" s="378"/>
      <c r="H37" s="378"/>
      <c r="I37" s="2"/>
      <c r="J37" s="2"/>
      <c r="K37" s="2"/>
      <c r="L37" s="2"/>
      <c r="M37" s="2"/>
      <c r="N37" s="2"/>
      <c r="O37" s="2"/>
      <c r="P37" s="2"/>
    </row>
    <row r="38" spans="1:16" x14ac:dyDescent="0.3">
      <c r="A38" s="2"/>
      <c r="B38" s="2"/>
      <c r="C38" s="2"/>
      <c r="D38" s="2"/>
      <c r="E38" s="2"/>
      <c r="F38" s="2"/>
      <c r="G38" s="2"/>
      <c r="H38" s="2"/>
      <c r="I38" s="2"/>
      <c r="J38" s="2"/>
      <c r="K38" s="2"/>
      <c r="L38" s="2"/>
      <c r="M38" s="2"/>
      <c r="N38" s="2"/>
      <c r="O38" s="2"/>
      <c r="P38" s="2"/>
    </row>
    <row r="39" spans="1:16" x14ac:dyDescent="0.3">
      <c r="A39" s="2"/>
      <c r="B39" s="2"/>
      <c r="C39" s="2"/>
      <c r="D39" s="2"/>
      <c r="E39" s="2"/>
      <c r="F39" s="2"/>
      <c r="G39" s="2"/>
      <c r="H39" s="2"/>
      <c r="I39" s="2"/>
      <c r="J39" s="2"/>
      <c r="K39" s="2"/>
      <c r="L39" s="2"/>
      <c r="M39" s="2"/>
      <c r="N39" s="2"/>
      <c r="O39" s="2"/>
      <c r="P39" s="2"/>
    </row>
    <row r="40" spans="1:16" x14ac:dyDescent="0.3">
      <c r="A40" s="2"/>
      <c r="B40" s="2"/>
      <c r="C40" s="2"/>
      <c r="D40" s="2"/>
      <c r="E40" s="2"/>
      <c r="F40" s="2"/>
      <c r="G40" s="2"/>
      <c r="H40" s="2"/>
      <c r="I40" s="2"/>
      <c r="J40" s="2"/>
      <c r="K40" s="2"/>
      <c r="L40" s="2"/>
      <c r="M40" s="2"/>
      <c r="N40" s="2"/>
      <c r="O40" s="2"/>
      <c r="P40" s="2"/>
    </row>
    <row r="41" spans="1:16" x14ac:dyDescent="0.3">
      <c r="A41" s="2"/>
      <c r="B41" s="2"/>
      <c r="C41" s="2"/>
      <c r="D41" s="2"/>
      <c r="E41" s="2"/>
      <c r="F41" s="2"/>
      <c r="G41" s="2"/>
      <c r="H41" s="2"/>
      <c r="I41" s="2"/>
      <c r="J41" s="2"/>
      <c r="K41" s="2"/>
      <c r="L41" s="2"/>
      <c r="M41" s="2"/>
      <c r="N41" s="2"/>
      <c r="O41" s="2"/>
      <c r="P41" s="2"/>
    </row>
    <row r="42" spans="1:16" x14ac:dyDescent="0.3">
      <c r="A42" s="2"/>
      <c r="B42" s="2"/>
      <c r="C42" s="2"/>
      <c r="D42" s="2"/>
      <c r="E42" s="2"/>
      <c r="F42" s="2"/>
      <c r="G42" s="2"/>
      <c r="H42" s="2"/>
      <c r="I42" s="2"/>
      <c r="J42" s="733" t="s">
        <v>225</v>
      </c>
      <c r="K42" s="733"/>
      <c r="L42" s="733"/>
      <c r="M42" s="733"/>
      <c r="N42" s="733"/>
      <c r="O42" s="733"/>
      <c r="P42" s="733"/>
    </row>
    <row r="43" spans="1:16" x14ac:dyDescent="0.3">
      <c r="A43" s="25"/>
      <c r="B43" s="25"/>
      <c r="C43" s="25"/>
      <c r="D43" s="25"/>
      <c r="E43" s="25"/>
      <c r="F43" s="25"/>
      <c r="G43" s="25"/>
      <c r="H43" s="25"/>
      <c r="I43" s="25"/>
      <c r="J43" s="25"/>
      <c r="K43" s="25"/>
      <c r="L43" s="25"/>
      <c r="M43" s="25"/>
      <c r="N43" s="25"/>
      <c r="O43" s="25"/>
    </row>
    <row r="44" spans="1:16" x14ac:dyDescent="0.3">
      <c r="A44" s="25"/>
      <c r="B44" s="25"/>
      <c r="C44" s="25"/>
      <c r="D44" s="25"/>
      <c r="E44" s="25"/>
      <c r="F44" s="25"/>
      <c r="G44" s="25"/>
      <c r="H44" s="25"/>
      <c r="I44" s="25"/>
      <c r="J44" s="25"/>
      <c r="K44" s="25"/>
      <c r="L44" s="25"/>
      <c r="M44" s="25"/>
      <c r="N44" s="25"/>
      <c r="O44" s="25"/>
    </row>
    <row r="45" spans="1:16" x14ac:dyDescent="0.3">
      <c r="A45" s="25"/>
      <c r="B45" s="25"/>
      <c r="C45" s="25"/>
      <c r="D45" s="25"/>
      <c r="E45" s="25"/>
      <c r="F45" s="25"/>
      <c r="G45" s="25"/>
      <c r="H45" s="25"/>
      <c r="I45" s="25"/>
      <c r="J45" s="25"/>
      <c r="K45" s="25"/>
      <c r="L45" s="25"/>
      <c r="M45" s="25"/>
      <c r="N45" s="25"/>
      <c r="O45" s="25"/>
    </row>
    <row r="46" spans="1:16" x14ac:dyDescent="0.3">
      <c r="A46" s="25"/>
      <c r="B46" s="25"/>
      <c r="C46" s="25"/>
      <c r="D46" s="25"/>
      <c r="E46" s="25"/>
      <c r="F46" s="25"/>
      <c r="G46" s="25"/>
      <c r="H46" s="25"/>
      <c r="I46" s="25"/>
      <c r="J46" s="25"/>
      <c r="K46" s="25"/>
      <c r="L46" s="25"/>
      <c r="M46" s="25"/>
      <c r="N46" s="25"/>
      <c r="O46" s="25"/>
    </row>
    <row r="47" spans="1:16" x14ac:dyDescent="0.3">
      <c r="A47" s="25"/>
      <c r="B47" s="25"/>
      <c r="C47" s="25"/>
      <c r="D47" s="25"/>
      <c r="E47" s="25"/>
      <c r="F47" s="25"/>
      <c r="G47" s="25"/>
      <c r="H47" s="25"/>
      <c r="I47" s="25"/>
      <c r="J47" s="25"/>
      <c r="K47" s="25"/>
      <c r="L47" s="25"/>
      <c r="M47" s="25"/>
      <c r="N47" s="25"/>
      <c r="O47" s="25"/>
    </row>
    <row r="48" spans="1:16" x14ac:dyDescent="0.3">
      <c r="A48" s="25"/>
      <c r="B48" s="25"/>
      <c r="C48" s="25"/>
      <c r="D48" s="25"/>
      <c r="E48" s="25"/>
      <c r="F48" s="25"/>
      <c r="G48" s="25"/>
      <c r="H48" s="25"/>
      <c r="I48" s="25"/>
      <c r="J48" s="25"/>
      <c r="K48" s="25"/>
      <c r="L48" s="25"/>
      <c r="M48" s="25"/>
      <c r="N48" s="25"/>
      <c r="O48" s="25"/>
    </row>
    <row r="49" spans="1:15" x14ac:dyDescent="0.3">
      <c r="A49" s="25"/>
      <c r="B49" s="25"/>
      <c r="C49" s="25"/>
      <c r="D49" s="25"/>
      <c r="E49" s="25"/>
      <c r="F49" s="25"/>
      <c r="G49" s="25"/>
      <c r="H49" s="25"/>
      <c r="I49" s="25"/>
      <c r="J49" s="25"/>
      <c r="K49" s="25"/>
      <c r="L49" s="25"/>
      <c r="M49" s="25"/>
      <c r="N49" s="25"/>
      <c r="O49" s="25"/>
    </row>
    <row r="50" spans="1:15" x14ac:dyDescent="0.3">
      <c r="A50" s="25"/>
      <c r="B50" s="25"/>
      <c r="C50" s="25"/>
      <c r="D50" s="25"/>
      <c r="E50" s="25"/>
      <c r="F50" s="25"/>
      <c r="G50" s="25"/>
      <c r="H50" s="25"/>
      <c r="I50" s="25"/>
      <c r="J50" s="25"/>
      <c r="K50" s="25"/>
      <c r="L50" s="25"/>
      <c r="M50" s="25"/>
      <c r="N50" s="25"/>
      <c r="O50" s="25"/>
    </row>
    <row r="51" spans="1:15" x14ac:dyDescent="0.3">
      <c r="A51" s="25"/>
      <c r="B51" s="25"/>
      <c r="C51" s="25"/>
      <c r="D51" s="25"/>
      <c r="E51" s="25"/>
      <c r="F51" s="25"/>
      <c r="G51" s="25"/>
      <c r="H51" s="25"/>
      <c r="I51" s="25"/>
      <c r="J51" s="25"/>
      <c r="K51" s="25"/>
      <c r="L51" s="25"/>
      <c r="M51" s="25"/>
      <c r="N51" s="25"/>
      <c r="O51" s="25"/>
    </row>
    <row r="52" spans="1:15" x14ac:dyDescent="0.3">
      <c r="A52" s="25"/>
      <c r="B52" s="25"/>
      <c r="C52" s="25"/>
      <c r="D52" s="25"/>
      <c r="E52" s="25"/>
      <c r="F52" s="25"/>
      <c r="G52" s="25"/>
      <c r="H52" s="25"/>
      <c r="I52" s="25"/>
      <c r="J52" s="25"/>
      <c r="K52" s="25"/>
      <c r="L52" s="25"/>
      <c r="M52" s="25"/>
      <c r="N52" s="25"/>
      <c r="O52" s="25"/>
    </row>
    <row r="53" spans="1:15" x14ac:dyDescent="0.3">
      <c r="A53" s="25"/>
      <c r="B53" s="25"/>
      <c r="C53" s="25"/>
      <c r="D53" s="25"/>
      <c r="E53" s="25"/>
      <c r="F53" s="25"/>
      <c r="G53" s="25"/>
      <c r="H53" s="25"/>
      <c r="I53" s="25"/>
      <c r="J53" s="25"/>
      <c r="K53" s="25"/>
      <c r="L53" s="25"/>
      <c r="M53" s="25"/>
      <c r="N53" s="25"/>
      <c r="O53" s="25"/>
    </row>
    <row r="54" spans="1:15" x14ac:dyDescent="0.3">
      <c r="A54" s="25"/>
      <c r="B54" s="25"/>
      <c r="C54" s="25"/>
      <c r="D54" s="25"/>
      <c r="E54" s="25"/>
      <c r="F54" s="25"/>
      <c r="G54" s="25"/>
      <c r="H54" s="25"/>
      <c r="I54" s="25"/>
      <c r="J54" s="25"/>
      <c r="K54" s="25"/>
      <c r="L54" s="25"/>
      <c r="M54" s="25"/>
      <c r="N54" s="25"/>
      <c r="O54" s="25"/>
    </row>
    <row r="55" spans="1:15" x14ac:dyDescent="0.3">
      <c r="A55" s="25"/>
      <c r="B55" s="25"/>
      <c r="C55" s="25"/>
      <c r="D55" s="25"/>
      <c r="E55" s="25"/>
      <c r="F55" s="25"/>
      <c r="G55" s="25"/>
      <c r="H55" s="25"/>
      <c r="I55" s="25"/>
      <c r="J55" s="25"/>
      <c r="K55" s="25"/>
      <c r="L55" s="25"/>
      <c r="M55" s="25"/>
      <c r="N55" s="25"/>
      <c r="O55" s="25"/>
    </row>
    <row r="56" spans="1:15" x14ac:dyDescent="0.3">
      <c r="A56" s="25"/>
      <c r="B56" s="25"/>
      <c r="C56" s="25"/>
      <c r="D56" s="25"/>
      <c r="E56" s="25"/>
      <c r="F56" s="25"/>
      <c r="G56" s="25"/>
      <c r="H56" s="25"/>
      <c r="I56" s="25"/>
      <c r="J56" s="25"/>
      <c r="K56" s="25"/>
      <c r="L56" s="25"/>
      <c r="M56" s="25"/>
      <c r="N56" s="25"/>
      <c r="O56" s="25"/>
    </row>
    <row r="57" spans="1:15" x14ac:dyDescent="0.3">
      <c r="A57" s="25"/>
      <c r="B57" s="25"/>
      <c r="C57" s="25"/>
      <c r="D57" s="25"/>
      <c r="E57" s="25"/>
      <c r="F57" s="25"/>
      <c r="G57" s="25"/>
      <c r="H57" s="25"/>
      <c r="I57" s="25"/>
      <c r="J57" s="25"/>
      <c r="K57" s="25"/>
      <c r="L57" s="25"/>
      <c r="M57" s="25"/>
      <c r="N57" s="25"/>
      <c r="O57" s="25"/>
    </row>
    <row r="58" spans="1:15" x14ac:dyDescent="0.3">
      <c r="A58" s="25"/>
      <c r="B58" s="25"/>
      <c r="C58" s="25"/>
      <c r="D58" s="25"/>
      <c r="E58" s="25"/>
      <c r="F58" s="25"/>
      <c r="G58" s="25"/>
      <c r="H58" s="25"/>
      <c r="I58" s="25"/>
      <c r="J58" s="25"/>
      <c r="K58" s="25"/>
      <c r="L58" s="25"/>
      <c r="M58" s="25"/>
      <c r="N58" s="25"/>
      <c r="O58" s="25"/>
    </row>
    <row r="59" spans="1:15" x14ac:dyDescent="0.3">
      <c r="A59" s="25"/>
      <c r="B59" s="25"/>
      <c r="C59" s="25"/>
      <c r="D59" s="25"/>
      <c r="E59" s="25"/>
      <c r="F59" s="25"/>
      <c r="G59" s="25"/>
      <c r="H59" s="25"/>
      <c r="I59" s="25"/>
      <c r="J59" s="25"/>
      <c r="K59" s="25"/>
      <c r="L59" s="25"/>
      <c r="M59" s="25"/>
      <c r="N59" s="25"/>
      <c r="O59" s="25"/>
    </row>
    <row r="60" spans="1:15" x14ac:dyDescent="0.3">
      <c r="A60" s="25"/>
      <c r="B60" s="25"/>
      <c r="C60" s="25"/>
      <c r="D60" s="25"/>
      <c r="E60" s="25"/>
      <c r="F60" s="25"/>
      <c r="G60" s="25"/>
      <c r="H60" s="25"/>
      <c r="I60" s="25"/>
      <c r="J60" s="25"/>
      <c r="K60" s="25"/>
      <c r="L60" s="25"/>
      <c r="M60" s="25"/>
      <c r="N60" s="25"/>
      <c r="O60" s="25"/>
    </row>
    <row r="61" spans="1:15" x14ac:dyDescent="0.3">
      <c r="A61" s="25"/>
      <c r="B61" s="25"/>
      <c r="C61" s="25"/>
      <c r="D61" s="25"/>
      <c r="E61" s="25"/>
      <c r="F61" s="25"/>
      <c r="G61" s="25"/>
      <c r="H61" s="25"/>
      <c r="I61" s="25"/>
      <c r="J61" s="25"/>
      <c r="K61" s="25"/>
      <c r="L61" s="25"/>
      <c r="M61" s="25"/>
      <c r="N61" s="25"/>
      <c r="O61" s="25"/>
    </row>
    <row r="62" spans="1:15" x14ac:dyDescent="0.3">
      <c r="A62" s="25"/>
      <c r="B62" s="25"/>
      <c r="C62" s="25"/>
      <c r="D62" s="25"/>
      <c r="E62" s="25"/>
      <c r="F62" s="25"/>
      <c r="G62" s="25"/>
      <c r="H62" s="25"/>
      <c r="I62" s="25"/>
      <c r="J62" s="25"/>
      <c r="K62" s="25"/>
      <c r="L62" s="25"/>
      <c r="M62" s="25"/>
      <c r="N62" s="25"/>
      <c r="O62" s="25"/>
    </row>
    <row r="63" spans="1:15" x14ac:dyDescent="0.3">
      <c r="A63" s="25"/>
      <c r="B63" s="25"/>
      <c r="C63" s="25"/>
      <c r="D63" s="25"/>
      <c r="E63" s="25"/>
      <c r="F63" s="25"/>
      <c r="G63" s="25"/>
      <c r="H63" s="25"/>
      <c r="I63" s="25"/>
      <c r="J63" s="25"/>
      <c r="K63" s="25"/>
      <c r="L63" s="25"/>
      <c r="M63" s="25"/>
      <c r="N63" s="25"/>
      <c r="O63" s="25"/>
    </row>
    <row r="64" spans="1:15" x14ac:dyDescent="0.3">
      <c r="A64" s="25"/>
      <c r="B64" s="25"/>
      <c r="C64" s="25"/>
      <c r="D64" s="25"/>
      <c r="E64" s="25"/>
      <c r="F64" s="25"/>
      <c r="G64" s="25"/>
      <c r="H64" s="25"/>
      <c r="I64" s="25"/>
      <c r="J64" s="25"/>
      <c r="K64" s="25"/>
      <c r="L64" s="25"/>
      <c r="M64" s="25"/>
      <c r="N64" s="25"/>
      <c r="O64" s="25"/>
    </row>
    <row r="65" spans="1:15" x14ac:dyDescent="0.3">
      <c r="A65" s="25"/>
      <c r="B65" s="25"/>
      <c r="C65" s="25"/>
      <c r="D65" s="25"/>
      <c r="E65" s="25"/>
      <c r="F65" s="25"/>
      <c r="G65" s="25"/>
      <c r="H65" s="25"/>
      <c r="I65" s="25"/>
      <c r="J65" s="25"/>
      <c r="K65" s="25"/>
      <c r="L65" s="25"/>
      <c r="M65" s="25"/>
      <c r="N65" s="25"/>
      <c r="O65" s="25"/>
    </row>
    <row r="66" spans="1:15" x14ac:dyDescent="0.3">
      <c r="A66" s="25"/>
      <c r="B66" s="25"/>
      <c r="C66" s="25"/>
      <c r="D66" s="25"/>
      <c r="E66" s="25"/>
      <c r="F66" s="25"/>
      <c r="G66" s="25"/>
      <c r="H66" s="25"/>
      <c r="I66" s="25"/>
      <c r="J66" s="25"/>
      <c r="K66" s="25"/>
      <c r="L66" s="25"/>
      <c r="M66" s="25"/>
      <c r="N66" s="25"/>
      <c r="O66" s="25"/>
    </row>
    <row r="67" spans="1:15" x14ac:dyDescent="0.3">
      <c r="A67" s="25"/>
      <c r="B67" s="25"/>
      <c r="C67" s="25"/>
      <c r="D67" s="25"/>
      <c r="E67" s="25"/>
      <c r="F67" s="25"/>
      <c r="G67" s="25"/>
      <c r="H67" s="25"/>
      <c r="I67" s="25"/>
      <c r="J67" s="25"/>
      <c r="K67" s="25"/>
      <c r="L67" s="25"/>
      <c r="M67" s="25"/>
      <c r="N67" s="25"/>
      <c r="O67" s="25"/>
    </row>
    <row r="68" spans="1:15" x14ac:dyDescent="0.3">
      <c r="A68" s="25"/>
      <c r="B68" s="25"/>
      <c r="C68" s="25"/>
      <c r="D68" s="25"/>
      <c r="E68" s="25"/>
      <c r="F68" s="25"/>
      <c r="G68" s="25"/>
      <c r="H68" s="25"/>
      <c r="I68" s="25"/>
      <c r="J68" s="25"/>
      <c r="K68" s="25"/>
      <c r="L68" s="25"/>
      <c r="M68" s="25"/>
      <c r="N68" s="25"/>
      <c r="O68" s="25"/>
    </row>
    <row r="69" spans="1:15" x14ac:dyDescent="0.3">
      <c r="A69" s="25"/>
      <c r="B69" s="25"/>
      <c r="C69" s="25"/>
      <c r="D69" s="25"/>
      <c r="E69" s="25"/>
      <c r="F69" s="25"/>
      <c r="G69" s="25"/>
      <c r="H69" s="25"/>
      <c r="I69" s="25"/>
      <c r="J69" s="25"/>
      <c r="K69" s="25"/>
      <c r="L69" s="25"/>
      <c r="M69" s="25"/>
      <c r="N69" s="25"/>
      <c r="O69" s="25"/>
    </row>
    <row r="70" spans="1:15" x14ac:dyDescent="0.3">
      <c r="A70" s="25"/>
      <c r="B70" s="25"/>
      <c r="C70" s="25"/>
      <c r="D70" s="25"/>
      <c r="E70" s="25"/>
      <c r="F70" s="25"/>
      <c r="G70" s="25"/>
      <c r="H70" s="25"/>
      <c r="I70" s="25"/>
      <c r="J70" s="25"/>
      <c r="K70" s="25"/>
      <c r="L70" s="25"/>
      <c r="M70" s="25"/>
      <c r="N70" s="25"/>
      <c r="O70" s="25"/>
    </row>
    <row r="71" spans="1:15" x14ac:dyDescent="0.3">
      <c r="A71" s="25"/>
      <c r="B71" s="25"/>
      <c r="C71" s="25"/>
      <c r="D71" s="25"/>
      <c r="E71" s="25"/>
      <c r="F71" s="25"/>
      <c r="G71" s="25"/>
      <c r="H71" s="25"/>
      <c r="I71" s="25"/>
      <c r="J71" s="25"/>
      <c r="K71" s="25"/>
      <c r="L71" s="25"/>
      <c r="M71" s="25"/>
      <c r="N71" s="25"/>
      <c r="O71" s="25"/>
    </row>
    <row r="72" spans="1:15" x14ac:dyDescent="0.3">
      <c r="A72" s="25"/>
      <c r="B72" s="25"/>
      <c r="C72" s="25"/>
      <c r="D72" s="25"/>
      <c r="E72" s="25"/>
      <c r="F72" s="25"/>
      <c r="G72" s="25"/>
      <c r="H72" s="25"/>
      <c r="I72" s="25"/>
      <c r="J72" s="25"/>
      <c r="K72" s="25"/>
      <c r="L72" s="25"/>
      <c r="M72" s="25"/>
      <c r="N72" s="25"/>
      <c r="O72" s="25"/>
    </row>
    <row r="73" spans="1:15" x14ac:dyDescent="0.3">
      <c r="A73" s="25"/>
      <c r="B73" s="25"/>
      <c r="C73" s="25"/>
      <c r="D73" s="25"/>
      <c r="E73" s="25"/>
      <c r="F73" s="25"/>
      <c r="G73" s="25"/>
      <c r="H73" s="25"/>
      <c r="I73" s="25"/>
      <c r="J73" s="25"/>
      <c r="K73" s="25"/>
      <c r="L73" s="25"/>
      <c r="M73" s="25"/>
      <c r="N73" s="25"/>
      <c r="O73" s="25"/>
    </row>
    <row r="74" spans="1:15" x14ac:dyDescent="0.3">
      <c r="A74" s="25"/>
      <c r="B74" s="25"/>
      <c r="C74" s="25"/>
      <c r="D74" s="25"/>
      <c r="E74" s="25"/>
      <c r="F74" s="25"/>
      <c r="G74" s="25"/>
      <c r="H74" s="25"/>
      <c r="I74" s="25"/>
      <c r="J74" s="25"/>
      <c r="K74" s="25"/>
      <c r="L74" s="25"/>
      <c r="M74" s="25"/>
      <c r="N74" s="25"/>
      <c r="O74" s="25"/>
    </row>
    <row r="75" spans="1:15" x14ac:dyDescent="0.3">
      <c r="A75" s="25"/>
      <c r="B75" s="25"/>
      <c r="C75" s="25"/>
      <c r="D75" s="25"/>
      <c r="E75" s="25"/>
      <c r="F75" s="25"/>
      <c r="G75" s="25"/>
      <c r="H75" s="25"/>
      <c r="I75" s="25"/>
      <c r="J75" s="25"/>
      <c r="K75" s="25"/>
      <c r="L75" s="25"/>
      <c r="M75" s="25"/>
      <c r="N75" s="25"/>
      <c r="O75" s="25"/>
    </row>
    <row r="76" spans="1:15" x14ac:dyDescent="0.3">
      <c r="A76" s="25"/>
      <c r="B76" s="25"/>
      <c r="C76" s="25"/>
      <c r="D76" s="25"/>
      <c r="E76" s="25"/>
      <c r="F76" s="25"/>
      <c r="G76" s="25"/>
      <c r="H76" s="25"/>
      <c r="I76" s="25"/>
      <c r="J76" s="25"/>
      <c r="K76" s="25"/>
      <c r="L76" s="25"/>
      <c r="M76" s="25"/>
      <c r="N76" s="25"/>
      <c r="O76" s="25"/>
    </row>
    <row r="77" spans="1:15" x14ac:dyDescent="0.3">
      <c r="A77" s="25"/>
      <c r="B77" s="25"/>
      <c r="C77" s="25"/>
      <c r="D77" s="25"/>
      <c r="E77" s="25"/>
      <c r="F77" s="25"/>
      <c r="G77" s="25"/>
      <c r="H77" s="25"/>
      <c r="I77" s="25"/>
      <c r="J77" s="25"/>
      <c r="K77" s="25"/>
      <c r="L77" s="25"/>
      <c r="M77" s="25"/>
      <c r="N77" s="25"/>
      <c r="O77" s="25"/>
    </row>
    <row r="78" spans="1:15" x14ac:dyDescent="0.3">
      <c r="A78" s="25"/>
      <c r="B78" s="25"/>
      <c r="C78" s="25"/>
      <c r="D78" s="25"/>
      <c r="E78" s="25"/>
      <c r="F78" s="25"/>
      <c r="G78" s="25"/>
      <c r="H78" s="25"/>
      <c r="I78" s="25"/>
      <c r="J78" s="25"/>
      <c r="K78" s="25"/>
      <c r="L78" s="25"/>
      <c r="M78" s="25"/>
      <c r="N78" s="25"/>
      <c r="O78" s="25"/>
    </row>
    <row r="79" spans="1:15" x14ac:dyDescent="0.3">
      <c r="A79" s="25"/>
      <c r="B79" s="25"/>
      <c r="C79" s="25"/>
      <c r="D79" s="25"/>
      <c r="E79" s="25"/>
      <c r="F79" s="25"/>
      <c r="G79" s="25"/>
      <c r="H79" s="25"/>
      <c r="I79" s="25"/>
      <c r="J79" s="25"/>
      <c r="K79" s="25"/>
      <c r="L79" s="25"/>
      <c r="M79" s="25"/>
      <c r="N79" s="25"/>
      <c r="O79" s="25"/>
    </row>
    <row r="80" spans="1:15" x14ac:dyDescent="0.3">
      <c r="A80" s="25"/>
      <c r="B80" s="25"/>
      <c r="C80" s="25"/>
      <c r="D80" s="25"/>
      <c r="E80" s="25"/>
      <c r="F80" s="25"/>
      <c r="G80" s="25"/>
      <c r="H80" s="25"/>
      <c r="I80" s="25"/>
      <c r="J80" s="25"/>
      <c r="K80" s="25"/>
      <c r="L80" s="25"/>
      <c r="M80" s="25"/>
      <c r="N80" s="25"/>
      <c r="O80" s="25"/>
    </row>
    <row r="81" spans="1:15" x14ac:dyDescent="0.3">
      <c r="A81" s="25"/>
      <c r="B81" s="25"/>
      <c r="C81" s="25"/>
      <c r="D81" s="25"/>
      <c r="E81" s="25"/>
      <c r="F81" s="25"/>
      <c r="G81" s="25"/>
      <c r="H81" s="25"/>
      <c r="I81" s="25"/>
      <c r="J81" s="25"/>
      <c r="K81" s="25"/>
      <c r="L81" s="25"/>
      <c r="M81" s="25"/>
      <c r="N81" s="25"/>
      <c r="O81" s="25"/>
    </row>
    <row r="82" spans="1:15" x14ac:dyDescent="0.3">
      <c r="A82" s="25"/>
      <c r="B82" s="25"/>
      <c r="C82" s="25"/>
      <c r="D82" s="25"/>
      <c r="E82" s="25"/>
      <c r="F82" s="25"/>
      <c r="G82" s="25"/>
      <c r="H82" s="25"/>
      <c r="I82" s="25"/>
      <c r="J82" s="25"/>
      <c r="K82" s="25"/>
      <c r="L82" s="25"/>
      <c r="M82" s="25"/>
      <c r="N82" s="25"/>
      <c r="O82" s="25"/>
    </row>
    <row r="83" spans="1:15" x14ac:dyDescent="0.3">
      <c r="A83" s="25"/>
      <c r="B83" s="25"/>
      <c r="C83" s="25"/>
      <c r="D83" s="25"/>
      <c r="E83" s="25"/>
      <c r="F83" s="25"/>
      <c r="G83" s="25"/>
      <c r="H83" s="25"/>
      <c r="I83" s="25"/>
      <c r="J83" s="25"/>
      <c r="K83" s="25"/>
      <c r="L83" s="25"/>
      <c r="M83" s="25"/>
      <c r="N83" s="25"/>
      <c r="O83" s="25"/>
    </row>
    <row r="84" spans="1:15" x14ac:dyDescent="0.3">
      <c r="A84" s="25"/>
      <c r="B84" s="25"/>
      <c r="C84" s="25"/>
      <c r="D84" s="25"/>
      <c r="E84" s="25"/>
      <c r="F84" s="25"/>
      <c r="G84" s="25"/>
      <c r="H84" s="25"/>
      <c r="I84" s="25"/>
      <c r="J84" s="25"/>
      <c r="K84" s="25"/>
      <c r="L84" s="25"/>
      <c r="M84" s="25"/>
      <c r="N84" s="25"/>
      <c r="O84" s="25"/>
    </row>
    <row r="85" spans="1:15" x14ac:dyDescent="0.3">
      <c r="A85" s="25"/>
      <c r="B85" s="25"/>
      <c r="C85" s="25"/>
      <c r="D85" s="25"/>
      <c r="E85" s="25"/>
      <c r="F85" s="25"/>
      <c r="G85" s="25"/>
      <c r="H85" s="25"/>
      <c r="I85" s="25"/>
      <c r="J85" s="25"/>
      <c r="K85" s="25"/>
      <c r="L85" s="25"/>
      <c r="M85" s="25"/>
      <c r="N85" s="25"/>
      <c r="O85" s="25"/>
    </row>
    <row r="86" spans="1:15" x14ac:dyDescent="0.3">
      <c r="A86" s="25"/>
      <c r="B86" s="25"/>
      <c r="C86" s="25"/>
      <c r="D86" s="25"/>
      <c r="E86" s="25"/>
      <c r="F86" s="25"/>
      <c r="G86" s="25"/>
      <c r="H86" s="25"/>
      <c r="I86" s="25"/>
      <c r="J86" s="25"/>
      <c r="K86" s="25"/>
      <c r="L86" s="25"/>
      <c r="M86" s="25"/>
      <c r="N86" s="25"/>
      <c r="O86" s="25"/>
    </row>
    <row r="87" spans="1:15" x14ac:dyDescent="0.3">
      <c r="A87" s="25"/>
      <c r="B87" s="25"/>
      <c r="C87" s="25"/>
      <c r="D87" s="25"/>
      <c r="E87" s="25"/>
      <c r="F87" s="25"/>
      <c r="G87" s="25"/>
      <c r="H87" s="25"/>
      <c r="I87" s="25"/>
      <c r="J87" s="25"/>
      <c r="K87" s="25"/>
      <c r="L87" s="25"/>
      <c r="M87" s="25"/>
      <c r="N87" s="25"/>
      <c r="O87" s="25"/>
    </row>
    <row r="88" spans="1:15" x14ac:dyDescent="0.3">
      <c r="A88" s="25"/>
      <c r="B88" s="25"/>
      <c r="C88" s="25"/>
      <c r="D88" s="25"/>
      <c r="E88" s="25"/>
      <c r="F88" s="25"/>
      <c r="G88" s="25"/>
      <c r="H88" s="25"/>
      <c r="I88" s="25"/>
      <c r="J88" s="25"/>
      <c r="K88" s="25"/>
      <c r="L88" s="25"/>
      <c r="M88" s="25"/>
      <c r="N88" s="25"/>
      <c r="O88" s="25"/>
    </row>
    <row r="89" spans="1:15" x14ac:dyDescent="0.3">
      <c r="A89" s="25"/>
      <c r="B89" s="25"/>
      <c r="C89" s="25"/>
      <c r="D89" s="25"/>
      <c r="E89" s="25"/>
      <c r="F89" s="25"/>
      <c r="G89" s="25"/>
      <c r="H89" s="25"/>
      <c r="I89" s="25"/>
      <c r="J89" s="25"/>
      <c r="K89" s="25"/>
      <c r="L89" s="25"/>
      <c r="M89" s="25"/>
      <c r="N89" s="25"/>
      <c r="O89" s="25"/>
    </row>
    <row r="90" spans="1:15" x14ac:dyDescent="0.3">
      <c r="A90" s="25"/>
      <c r="B90" s="25"/>
      <c r="C90" s="25"/>
      <c r="D90" s="25"/>
      <c r="E90" s="25"/>
      <c r="F90" s="25"/>
      <c r="G90" s="25"/>
      <c r="H90" s="25"/>
      <c r="I90" s="25"/>
      <c r="J90" s="25"/>
      <c r="K90" s="25"/>
      <c r="L90" s="25"/>
      <c r="M90" s="25"/>
      <c r="N90" s="25"/>
      <c r="O90" s="25"/>
    </row>
    <row r="91" spans="1:15" x14ac:dyDescent="0.3">
      <c r="A91" s="25"/>
      <c r="B91" s="25"/>
      <c r="C91" s="25"/>
      <c r="D91" s="25"/>
      <c r="E91" s="25"/>
      <c r="F91" s="25"/>
      <c r="G91" s="25"/>
      <c r="H91" s="25"/>
      <c r="I91" s="25"/>
      <c r="J91" s="25"/>
      <c r="K91" s="25"/>
      <c r="L91" s="25"/>
      <c r="M91" s="25"/>
      <c r="N91" s="25"/>
      <c r="O91" s="25"/>
    </row>
    <row r="92" spans="1:15" x14ac:dyDescent="0.3">
      <c r="A92" s="25"/>
      <c r="B92" s="25"/>
      <c r="C92" s="25"/>
      <c r="D92" s="25"/>
      <c r="E92" s="25"/>
      <c r="F92" s="25"/>
      <c r="G92" s="25"/>
      <c r="H92" s="25"/>
      <c r="I92" s="25"/>
      <c r="J92" s="25"/>
      <c r="K92" s="25"/>
      <c r="L92" s="25"/>
      <c r="M92" s="25"/>
      <c r="N92" s="25"/>
      <c r="O92" s="25"/>
    </row>
    <row r="93" spans="1:15" x14ac:dyDescent="0.3">
      <c r="A93" s="25"/>
      <c r="B93" s="25"/>
      <c r="C93" s="25"/>
      <c r="D93" s="25"/>
      <c r="E93" s="25"/>
      <c r="F93" s="25"/>
      <c r="G93" s="25"/>
      <c r="H93" s="25"/>
      <c r="I93" s="25"/>
      <c r="J93" s="25"/>
      <c r="K93" s="25"/>
      <c r="L93" s="25"/>
      <c r="M93" s="25"/>
      <c r="N93" s="25"/>
      <c r="O93" s="25"/>
    </row>
    <row r="94" spans="1:15" x14ac:dyDescent="0.3">
      <c r="A94" s="25"/>
      <c r="B94" s="25"/>
      <c r="C94" s="25"/>
      <c r="D94" s="25"/>
      <c r="E94" s="25"/>
      <c r="F94" s="25"/>
      <c r="G94" s="25"/>
      <c r="H94" s="25"/>
      <c r="I94" s="25"/>
      <c r="J94" s="25"/>
      <c r="K94" s="25"/>
      <c r="L94" s="25"/>
      <c r="M94" s="25"/>
      <c r="N94" s="25"/>
      <c r="O94" s="25"/>
    </row>
    <row r="95" spans="1:15" x14ac:dyDescent="0.3">
      <c r="A95" s="25"/>
      <c r="B95" s="25"/>
      <c r="C95" s="25"/>
      <c r="D95" s="25"/>
      <c r="E95" s="25"/>
      <c r="F95" s="25"/>
      <c r="G95" s="25"/>
      <c r="H95" s="25"/>
      <c r="I95" s="25"/>
      <c r="J95" s="25"/>
      <c r="K95" s="25"/>
      <c r="L95" s="25"/>
      <c r="M95" s="25"/>
      <c r="N95" s="25"/>
      <c r="O95" s="25"/>
    </row>
    <row r="96" spans="1:15" x14ac:dyDescent="0.3">
      <c r="A96" s="25"/>
      <c r="B96" s="25"/>
      <c r="C96" s="25"/>
      <c r="D96" s="25"/>
      <c r="E96" s="25"/>
      <c r="F96" s="25"/>
      <c r="G96" s="25"/>
      <c r="H96" s="25"/>
      <c r="I96" s="25"/>
      <c r="J96" s="25"/>
      <c r="K96" s="25"/>
      <c r="L96" s="25"/>
      <c r="M96" s="25"/>
      <c r="N96" s="25"/>
      <c r="O96" s="25"/>
    </row>
    <row r="97" spans="1:15" x14ac:dyDescent="0.3">
      <c r="A97" s="25"/>
      <c r="B97" s="25"/>
      <c r="C97" s="25"/>
      <c r="D97" s="25"/>
      <c r="E97" s="25"/>
      <c r="F97" s="25"/>
      <c r="G97" s="25"/>
      <c r="H97" s="25"/>
      <c r="I97" s="25"/>
      <c r="J97" s="25"/>
      <c r="K97" s="25"/>
      <c r="L97" s="25"/>
      <c r="M97" s="25"/>
      <c r="N97" s="25"/>
      <c r="O97" s="25"/>
    </row>
    <row r="98" spans="1:15" x14ac:dyDescent="0.3">
      <c r="A98" s="25"/>
      <c r="B98" s="25"/>
      <c r="C98" s="25"/>
      <c r="D98" s="25"/>
      <c r="E98" s="25"/>
      <c r="F98" s="25"/>
      <c r="G98" s="25"/>
      <c r="H98" s="25"/>
      <c r="I98" s="25"/>
      <c r="J98" s="25"/>
      <c r="K98" s="25"/>
      <c r="L98" s="25"/>
      <c r="M98" s="25"/>
      <c r="N98" s="25"/>
      <c r="O98" s="25"/>
    </row>
    <row r="99" spans="1:15" x14ac:dyDescent="0.3">
      <c r="A99" s="25"/>
      <c r="B99" s="25"/>
      <c r="C99" s="25"/>
      <c r="D99" s="25"/>
      <c r="E99" s="25"/>
      <c r="F99" s="25"/>
      <c r="G99" s="25"/>
      <c r="H99" s="25"/>
      <c r="I99" s="25"/>
      <c r="J99" s="25"/>
      <c r="K99" s="25"/>
      <c r="L99" s="25"/>
      <c r="M99" s="25"/>
      <c r="N99" s="25"/>
      <c r="O99" s="25"/>
    </row>
    <row r="100" spans="1:15" x14ac:dyDescent="0.3">
      <c r="A100" s="25"/>
      <c r="B100" s="25"/>
      <c r="C100" s="25"/>
      <c r="D100" s="25"/>
      <c r="E100" s="25"/>
      <c r="F100" s="25"/>
      <c r="G100" s="25"/>
      <c r="H100" s="25"/>
      <c r="I100" s="25"/>
      <c r="J100" s="25"/>
      <c r="K100" s="25"/>
      <c r="L100" s="25"/>
      <c r="M100" s="25"/>
      <c r="N100" s="25"/>
      <c r="O100" s="25"/>
    </row>
    <row r="101" spans="1:15" x14ac:dyDescent="0.3">
      <c r="A101" s="25"/>
      <c r="B101" s="25"/>
      <c r="C101" s="25"/>
      <c r="D101" s="25"/>
      <c r="E101" s="25"/>
      <c r="F101" s="25"/>
      <c r="G101" s="25"/>
      <c r="H101" s="25"/>
      <c r="I101" s="25"/>
      <c r="J101" s="25"/>
      <c r="K101" s="25"/>
      <c r="L101" s="25"/>
      <c r="M101" s="25"/>
      <c r="N101" s="25"/>
      <c r="O101" s="25"/>
    </row>
    <row r="102" spans="1:15" x14ac:dyDescent="0.3">
      <c r="A102" s="25"/>
      <c r="B102" s="25"/>
      <c r="C102" s="25"/>
      <c r="D102" s="25"/>
      <c r="E102" s="25"/>
      <c r="F102" s="25"/>
      <c r="G102" s="25"/>
      <c r="H102" s="25"/>
      <c r="I102" s="25"/>
      <c r="J102" s="25"/>
      <c r="K102" s="25"/>
      <c r="L102" s="25"/>
      <c r="M102" s="25"/>
      <c r="N102" s="25"/>
      <c r="O102" s="25"/>
    </row>
    <row r="103" spans="1:15" x14ac:dyDescent="0.3">
      <c r="A103" s="25"/>
      <c r="B103" s="25"/>
      <c r="C103" s="25"/>
      <c r="D103" s="25"/>
      <c r="E103" s="25"/>
      <c r="F103" s="25"/>
      <c r="G103" s="25"/>
      <c r="H103" s="25"/>
      <c r="I103" s="25"/>
      <c r="J103" s="25"/>
      <c r="K103" s="25"/>
      <c r="L103" s="25"/>
      <c r="M103" s="25"/>
      <c r="N103" s="25"/>
      <c r="O103" s="25"/>
    </row>
    <row r="104" spans="1:15" x14ac:dyDescent="0.3">
      <c r="A104" s="25"/>
      <c r="B104" s="25"/>
      <c r="C104" s="25"/>
      <c r="D104" s="25"/>
      <c r="E104" s="25"/>
      <c r="F104" s="25"/>
      <c r="G104" s="25"/>
      <c r="H104" s="25"/>
      <c r="I104" s="25"/>
      <c r="J104" s="25"/>
      <c r="K104" s="25"/>
      <c r="L104" s="25"/>
      <c r="M104" s="25"/>
      <c r="N104" s="25"/>
      <c r="O104" s="25"/>
    </row>
    <row r="105" spans="1:15" x14ac:dyDescent="0.3">
      <c r="A105" s="25"/>
      <c r="B105" s="25"/>
      <c r="C105" s="25"/>
      <c r="D105" s="25"/>
      <c r="E105" s="25"/>
      <c r="F105" s="25"/>
      <c r="G105" s="25"/>
      <c r="H105" s="25"/>
      <c r="I105" s="25"/>
      <c r="J105" s="25"/>
      <c r="K105" s="25"/>
      <c r="L105" s="25"/>
      <c r="M105" s="25"/>
      <c r="N105" s="25"/>
      <c r="O105" s="25"/>
    </row>
    <row r="106" spans="1:15" x14ac:dyDescent="0.3">
      <c r="A106" s="25"/>
      <c r="B106" s="25"/>
      <c r="C106" s="25"/>
      <c r="D106" s="25"/>
      <c r="E106" s="25"/>
      <c r="F106" s="25"/>
      <c r="G106" s="25"/>
      <c r="H106" s="25"/>
      <c r="I106" s="25"/>
      <c r="J106" s="25"/>
      <c r="K106" s="25"/>
      <c r="L106" s="25"/>
      <c r="M106" s="25"/>
      <c r="N106" s="25"/>
      <c r="O106" s="25"/>
    </row>
    <row r="107" spans="1:15" x14ac:dyDescent="0.3">
      <c r="A107" s="25"/>
      <c r="B107" s="25"/>
      <c r="C107" s="25"/>
      <c r="D107" s="25"/>
      <c r="E107" s="25"/>
      <c r="F107" s="25"/>
      <c r="G107" s="25"/>
      <c r="H107" s="25"/>
      <c r="I107" s="25"/>
      <c r="J107" s="25"/>
      <c r="K107" s="25"/>
      <c r="L107" s="25"/>
      <c r="M107" s="25"/>
      <c r="N107" s="25"/>
      <c r="O107" s="25"/>
    </row>
    <row r="108" spans="1:15" x14ac:dyDescent="0.3">
      <c r="A108" s="25"/>
      <c r="B108" s="25"/>
      <c r="C108" s="25"/>
      <c r="D108" s="25"/>
      <c r="E108" s="25"/>
      <c r="F108" s="25"/>
      <c r="G108" s="25"/>
      <c r="H108" s="25"/>
      <c r="I108" s="25"/>
      <c r="J108" s="25"/>
      <c r="K108" s="25"/>
      <c r="L108" s="25"/>
      <c r="M108" s="25"/>
      <c r="N108" s="25"/>
      <c r="O108" s="25"/>
    </row>
    <row r="109" spans="1:15" x14ac:dyDescent="0.3">
      <c r="A109" s="25"/>
      <c r="B109" s="25"/>
      <c r="C109" s="25"/>
      <c r="D109" s="25"/>
      <c r="E109" s="25"/>
      <c r="F109" s="25"/>
      <c r="G109" s="25"/>
      <c r="H109" s="25"/>
      <c r="I109" s="25"/>
      <c r="J109" s="25"/>
      <c r="K109" s="25"/>
      <c r="L109" s="25"/>
      <c r="M109" s="25"/>
      <c r="N109" s="25"/>
      <c r="O109" s="25"/>
    </row>
    <row r="110" spans="1:15" x14ac:dyDescent="0.3">
      <c r="A110" s="25"/>
      <c r="B110" s="25"/>
      <c r="C110" s="25"/>
      <c r="D110" s="25"/>
      <c r="E110" s="25"/>
      <c r="F110" s="25"/>
      <c r="G110" s="25"/>
      <c r="H110" s="25"/>
      <c r="I110" s="25"/>
      <c r="J110" s="25"/>
      <c r="K110" s="25"/>
      <c r="L110" s="25"/>
      <c r="M110" s="25"/>
      <c r="N110" s="25"/>
      <c r="O110" s="25"/>
    </row>
    <row r="111" spans="1:15" x14ac:dyDescent="0.3">
      <c r="A111" s="25"/>
      <c r="B111" s="25"/>
      <c r="C111" s="25"/>
      <c r="D111" s="25"/>
      <c r="E111" s="25"/>
      <c r="F111" s="25"/>
      <c r="G111" s="25"/>
      <c r="H111" s="25"/>
      <c r="I111" s="25"/>
      <c r="J111" s="25"/>
      <c r="K111" s="25"/>
      <c r="L111" s="25"/>
      <c r="M111" s="25"/>
      <c r="N111" s="25"/>
      <c r="O111" s="25"/>
    </row>
    <row r="112" spans="1:15" x14ac:dyDescent="0.3">
      <c r="A112" s="25"/>
      <c r="B112" s="25"/>
      <c r="C112" s="25"/>
      <c r="D112" s="25"/>
      <c r="E112" s="25"/>
      <c r="F112" s="25"/>
      <c r="G112" s="25"/>
      <c r="H112" s="25"/>
      <c r="I112" s="25"/>
      <c r="J112" s="25"/>
      <c r="K112" s="25"/>
      <c r="L112" s="25"/>
      <c r="M112" s="25"/>
      <c r="N112" s="25"/>
      <c r="O112" s="25"/>
    </row>
    <row r="113" spans="1:15" x14ac:dyDescent="0.3">
      <c r="A113" s="25"/>
      <c r="B113" s="25"/>
      <c r="C113" s="25"/>
      <c r="D113" s="25"/>
      <c r="E113" s="25"/>
      <c r="F113" s="25"/>
      <c r="G113" s="25"/>
      <c r="H113" s="25"/>
      <c r="I113" s="25"/>
      <c r="J113" s="25"/>
      <c r="K113" s="25"/>
      <c r="L113" s="25"/>
      <c r="M113" s="25"/>
      <c r="N113" s="25"/>
      <c r="O113" s="25"/>
    </row>
    <row r="114" spans="1:15" x14ac:dyDescent="0.3">
      <c r="A114" s="25"/>
      <c r="B114" s="25"/>
      <c r="C114" s="25"/>
      <c r="D114" s="25"/>
      <c r="E114" s="25"/>
      <c r="F114" s="25"/>
      <c r="G114" s="25"/>
      <c r="H114" s="25"/>
      <c r="I114" s="25"/>
      <c r="J114" s="25"/>
      <c r="K114" s="25"/>
      <c r="L114" s="25"/>
      <c r="M114" s="25"/>
      <c r="N114" s="25"/>
      <c r="O114" s="25"/>
    </row>
    <row r="115" spans="1:15" x14ac:dyDescent="0.3">
      <c r="A115" s="25"/>
      <c r="B115" s="25"/>
      <c r="C115" s="25"/>
      <c r="D115" s="25"/>
      <c r="E115" s="25"/>
      <c r="F115" s="25"/>
      <c r="G115" s="25"/>
      <c r="H115" s="25"/>
      <c r="I115" s="25"/>
      <c r="J115" s="25"/>
      <c r="K115" s="25"/>
      <c r="L115" s="25"/>
      <c r="M115" s="25"/>
      <c r="N115" s="25"/>
      <c r="O115" s="25"/>
    </row>
    <row r="116" spans="1:15" x14ac:dyDescent="0.3">
      <c r="A116" s="25"/>
      <c r="B116" s="25"/>
      <c r="C116" s="25"/>
      <c r="D116" s="25"/>
      <c r="E116" s="25"/>
      <c r="F116" s="25"/>
      <c r="G116" s="25"/>
      <c r="H116" s="25"/>
      <c r="I116" s="25"/>
      <c r="J116" s="25"/>
      <c r="K116" s="25"/>
      <c r="L116" s="25"/>
      <c r="M116" s="25"/>
      <c r="N116" s="25"/>
      <c r="O116" s="25"/>
    </row>
    <row r="117" spans="1:15" x14ac:dyDescent="0.3">
      <c r="A117" s="25"/>
      <c r="B117" s="25"/>
      <c r="C117" s="25"/>
      <c r="D117" s="25"/>
      <c r="E117" s="25"/>
      <c r="F117" s="25"/>
      <c r="G117" s="25"/>
      <c r="H117" s="25"/>
      <c r="I117" s="25"/>
      <c r="J117" s="25"/>
      <c r="K117" s="25"/>
      <c r="L117" s="25"/>
      <c r="M117" s="25"/>
      <c r="N117" s="25"/>
      <c r="O117" s="25"/>
    </row>
    <row r="118" spans="1:15" x14ac:dyDescent="0.3">
      <c r="A118" s="25"/>
      <c r="B118" s="25"/>
      <c r="C118" s="25"/>
      <c r="D118" s="25"/>
      <c r="E118" s="25"/>
      <c r="F118" s="25"/>
      <c r="G118" s="25"/>
      <c r="H118" s="25"/>
      <c r="I118" s="25"/>
      <c r="J118" s="25"/>
      <c r="K118" s="25"/>
      <c r="L118" s="25"/>
      <c r="M118" s="25"/>
      <c r="N118" s="25"/>
      <c r="O118" s="25"/>
    </row>
    <row r="119" spans="1:15" x14ac:dyDescent="0.3">
      <c r="A119" s="25"/>
      <c r="B119" s="25"/>
      <c r="C119" s="25"/>
      <c r="D119" s="25"/>
      <c r="E119" s="25"/>
      <c r="F119" s="25"/>
      <c r="G119" s="25"/>
      <c r="H119" s="25"/>
      <c r="I119" s="25"/>
      <c r="J119" s="25"/>
      <c r="K119" s="25"/>
      <c r="L119" s="25"/>
      <c r="M119" s="25"/>
      <c r="N119" s="25"/>
      <c r="O119" s="25"/>
    </row>
    <row r="120" spans="1:15" x14ac:dyDescent="0.3">
      <c r="A120" s="25"/>
      <c r="B120" s="25"/>
      <c r="C120" s="25"/>
      <c r="D120" s="25"/>
      <c r="E120" s="25"/>
      <c r="F120" s="25"/>
      <c r="G120" s="25"/>
      <c r="H120" s="25"/>
      <c r="I120" s="25"/>
      <c r="J120" s="25"/>
      <c r="K120" s="25"/>
      <c r="L120" s="25"/>
      <c r="M120" s="25"/>
      <c r="N120" s="25"/>
      <c r="O120" s="25"/>
    </row>
    <row r="121" spans="1:15" x14ac:dyDescent="0.3">
      <c r="A121" s="25"/>
      <c r="B121" s="25"/>
      <c r="C121" s="25"/>
      <c r="D121" s="25"/>
      <c r="E121" s="25"/>
      <c r="F121" s="25"/>
      <c r="G121" s="25"/>
      <c r="H121" s="25"/>
      <c r="I121" s="25"/>
      <c r="J121" s="25"/>
      <c r="K121" s="25"/>
      <c r="L121" s="25"/>
      <c r="M121" s="25"/>
      <c r="N121" s="25"/>
      <c r="O121" s="25"/>
    </row>
    <row r="122" spans="1:15" x14ac:dyDescent="0.3">
      <c r="A122" s="25"/>
      <c r="B122" s="25"/>
      <c r="C122" s="25"/>
      <c r="D122" s="25"/>
      <c r="E122" s="25"/>
      <c r="F122" s="25"/>
      <c r="G122" s="25"/>
      <c r="H122" s="25"/>
      <c r="I122" s="25"/>
      <c r="J122" s="25"/>
      <c r="K122" s="25"/>
      <c r="L122" s="25"/>
      <c r="M122" s="25"/>
      <c r="N122" s="25"/>
      <c r="O122" s="25"/>
    </row>
    <row r="123" spans="1:15" x14ac:dyDescent="0.3">
      <c r="A123" s="25"/>
      <c r="B123" s="25"/>
      <c r="C123" s="25"/>
      <c r="D123" s="25"/>
      <c r="E123" s="25"/>
      <c r="F123" s="25"/>
      <c r="G123" s="25"/>
      <c r="H123" s="25"/>
      <c r="I123" s="25"/>
      <c r="J123" s="25"/>
      <c r="K123" s="25"/>
      <c r="L123" s="25"/>
      <c r="M123" s="25"/>
      <c r="N123" s="25"/>
      <c r="O123" s="25"/>
    </row>
    <row r="124" spans="1:15" x14ac:dyDescent="0.3">
      <c r="A124" s="25"/>
      <c r="B124" s="25"/>
      <c r="C124" s="25"/>
      <c r="D124" s="25"/>
      <c r="E124" s="25"/>
      <c r="F124" s="25"/>
      <c r="G124" s="25"/>
      <c r="H124" s="25"/>
      <c r="I124" s="25"/>
      <c r="J124" s="25"/>
      <c r="K124" s="25"/>
      <c r="L124" s="25"/>
      <c r="M124" s="25"/>
      <c r="N124" s="25"/>
      <c r="O124" s="25"/>
    </row>
    <row r="125" spans="1:15" x14ac:dyDescent="0.3">
      <c r="A125" s="25"/>
      <c r="B125" s="25"/>
      <c r="C125" s="25"/>
      <c r="D125" s="25"/>
      <c r="E125" s="25"/>
      <c r="F125" s="25"/>
      <c r="G125" s="25"/>
      <c r="H125" s="25"/>
      <c r="I125" s="25"/>
      <c r="J125" s="25"/>
      <c r="K125" s="25"/>
      <c r="L125" s="25"/>
      <c r="M125" s="25"/>
      <c r="N125" s="25"/>
      <c r="O125" s="25"/>
    </row>
    <row r="126" spans="1:15" x14ac:dyDescent="0.3">
      <c r="A126" s="25"/>
      <c r="B126" s="25"/>
      <c r="C126" s="25"/>
      <c r="D126" s="25"/>
      <c r="E126" s="25"/>
      <c r="F126" s="25"/>
      <c r="G126" s="25"/>
      <c r="H126" s="25"/>
      <c r="I126" s="25"/>
      <c r="J126" s="25"/>
      <c r="K126" s="25"/>
      <c r="L126" s="25"/>
      <c r="M126" s="25"/>
      <c r="N126" s="25"/>
      <c r="O126" s="25"/>
    </row>
    <row r="127" spans="1:15" x14ac:dyDescent="0.3">
      <c r="A127" s="25"/>
      <c r="B127" s="25"/>
      <c r="C127" s="25"/>
      <c r="D127" s="25"/>
      <c r="E127" s="25"/>
      <c r="F127" s="25"/>
      <c r="G127" s="25"/>
      <c r="H127" s="25"/>
      <c r="I127" s="25"/>
      <c r="J127" s="25"/>
      <c r="K127" s="25"/>
      <c r="L127" s="25"/>
      <c r="M127" s="25"/>
      <c r="N127" s="25"/>
      <c r="O127" s="25"/>
    </row>
    <row r="128" spans="1:15" x14ac:dyDescent="0.3">
      <c r="A128" s="25"/>
      <c r="B128" s="25"/>
      <c r="C128" s="25"/>
      <c r="D128" s="25"/>
      <c r="E128" s="25"/>
      <c r="F128" s="25"/>
      <c r="G128" s="25"/>
      <c r="H128" s="25"/>
      <c r="I128" s="25"/>
      <c r="J128" s="25"/>
      <c r="K128" s="25"/>
      <c r="L128" s="25"/>
      <c r="M128" s="25"/>
      <c r="N128" s="25"/>
      <c r="O128" s="25"/>
    </row>
    <row r="129" spans="1:15" x14ac:dyDescent="0.3">
      <c r="A129" s="25"/>
      <c r="B129" s="25"/>
      <c r="C129" s="25"/>
      <c r="D129" s="25"/>
      <c r="E129" s="25"/>
      <c r="F129" s="25"/>
      <c r="G129" s="25"/>
      <c r="H129" s="25"/>
      <c r="I129" s="25"/>
      <c r="J129" s="25"/>
      <c r="K129" s="25"/>
      <c r="L129" s="25"/>
      <c r="M129" s="25"/>
      <c r="N129" s="25"/>
      <c r="O129" s="25"/>
    </row>
    <row r="130" spans="1:15" x14ac:dyDescent="0.3">
      <c r="A130" s="25"/>
      <c r="B130" s="25"/>
      <c r="C130" s="25"/>
      <c r="D130" s="25"/>
      <c r="E130" s="25"/>
      <c r="F130" s="25"/>
      <c r="G130" s="25"/>
      <c r="H130" s="25"/>
      <c r="I130" s="25"/>
      <c r="J130" s="25"/>
      <c r="K130" s="25"/>
      <c r="L130" s="25"/>
      <c r="M130" s="25"/>
      <c r="N130" s="25"/>
      <c r="O130" s="25"/>
    </row>
    <row r="131" spans="1:15" x14ac:dyDescent="0.3">
      <c r="A131" s="25"/>
      <c r="B131" s="25"/>
      <c r="C131" s="25"/>
      <c r="D131" s="25"/>
      <c r="E131" s="25"/>
      <c r="F131" s="25"/>
      <c r="G131" s="25"/>
      <c r="H131" s="25"/>
      <c r="I131" s="25"/>
      <c r="J131" s="25"/>
      <c r="K131" s="25"/>
      <c r="L131" s="25"/>
      <c r="M131" s="25"/>
      <c r="N131" s="25"/>
      <c r="O131" s="25"/>
    </row>
    <row r="132" spans="1:15" x14ac:dyDescent="0.3">
      <c r="A132" s="25"/>
      <c r="B132" s="25"/>
      <c r="C132" s="25"/>
      <c r="D132" s="25"/>
      <c r="E132" s="25"/>
      <c r="F132" s="25"/>
      <c r="G132" s="25"/>
      <c r="H132" s="25"/>
      <c r="I132" s="25"/>
      <c r="J132" s="25"/>
      <c r="K132" s="25"/>
      <c r="L132" s="25"/>
      <c r="M132" s="25"/>
      <c r="N132" s="25"/>
      <c r="O132" s="25"/>
    </row>
    <row r="133" spans="1:15" x14ac:dyDescent="0.3">
      <c r="A133" s="25"/>
      <c r="B133" s="25"/>
      <c r="C133" s="25"/>
      <c r="D133" s="25"/>
      <c r="E133" s="25"/>
      <c r="F133" s="25"/>
      <c r="G133" s="25"/>
      <c r="H133" s="25"/>
      <c r="I133" s="25"/>
      <c r="J133" s="25"/>
      <c r="K133" s="25"/>
      <c r="L133" s="25"/>
      <c r="M133" s="25"/>
      <c r="N133" s="25"/>
      <c r="O133" s="25"/>
    </row>
    <row r="134" spans="1:15" x14ac:dyDescent="0.3">
      <c r="A134" s="25"/>
      <c r="B134" s="25"/>
      <c r="C134" s="25"/>
      <c r="D134" s="25"/>
      <c r="E134" s="25"/>
      <c r="F134" s="25"/>
      <c r="G134" s="25"/>
      <c r="H134" s="25"/>
      <c r="I134" s="25"/>
      <c r="J134" s="25"/>
      <c r="K134" s="25"/>
      <c r="L134" s="25"/>
      <c r="M134" s="25"/>
      <c r="N134" s="25"/>
      <c r="O134" s="25"/>
    </row>
    <row r="135" spans="1:15" x14ac:dyDescent="0.3">
      <c r="A135" s="25"/>
      <c r="B135" s="25"/>
      <c r="C135" s="25"/>
      <c r="D135" s="25"/>
      <c r="E135" s="25"/>
      <c r="F135" s="25"/>
      <c r="G135" s="25"/>
      <c r="H135" s="25"/>
      <c r="I135" s="25"/>
      <c r="J135" s="25"/>
      <c r="K135" s="25"/>
      <c r="L135" s="25"/>
      <c r="M135" s="25"/>
      <c r="N135" s="25"/>
      <c r="O135" s="25"/>
    </row>
    <row r="136" spans="1:15" x14ac:dyDescent="0.3">
      <c r="A136" s="25"/>
      <c r="B136" s="25"/>
      <c r="C136" s="25"/>
      <c r="D136" s="25"/>
      <c r="E136" s="25"/>
      <c r="F136" s="25"/>
      <c r="G136" s="25"/>
      <c r="H136" s="25"/>
      <c r="I136" s="25"/>
      <c r="J136" s="25"/>
      <c r="K136" s="25"/>
      <c r="L136" s="25"/>
      <c r="M136" s="25"/>
      <c r="N136" s="25"/>
      <c r="O136" s="25"/>
    </row>
    <row r="137" spans="1:15" x14ac:dyDescent="0.3">
      <c r="A137" s="25"/>
      <c r="B137" s="25"/>
      <c r="C137" s="25"/>
      <c r="D137" s="25"/>
      <c r="E137" s="25"/>
      <c r="F137" s="25"/>
      <c r="G137" s="25"/>
      <c r="H137" s="25"/>
      <c r="I137" s="25"/>
      <c r="J137" s="25"/>
      <c r="K137" s="25"/>
      <c r="L137" s="25"/>
      <c r="M137" s="25"/>
      <c r="N137" s="25"/>
      <c r="O137" s="25"/>
    </row>
    <row r="138" spans="1:15" x14ac:dyDescent="0.3">
      <c r="A138" s="25"/>
      <c r="B138" s="25"/>
      <c r="C138" s="25"/>
      <c r="D138" s="25"/>
      <c r="E138" s="25"/>
      <c r="F138" s="25"/>
      <c r="G138" s="25"/>
      <c r="H138" s="25"/>
      <c r="I138" s="25"/>
      <c r="J138" s="25"/>
      <c r="K138" s="25"/>
      <c r="L138" s="25"/>
      <c r="M138" s="25"/>
      <c r="N138" s="25"/>
      <c r="O138" s="25"/>
    </row>
    <row r="139" spans="1:15" x14ac:dyDescent="0.3">
      <c r="A139" s="25"/>
      <c r="B139" s="25"/>
      <c r="C139" s="25"/>
      <c r="D139" s="25"/>
      <c r="E139" s="25"/>
      <c r="F139" s="25"/>
      <c r="G139" s="25"/>
      <c r="H139" s="25"/>
      <c r="I139" s="25"/>
      <c r="J139" s="25"/>
      <c r="K139" s="25"/>
      <c r="L139" s="25"/>
      <c r="M139" s="25"/>
      <c r="N139" s="25"/>
      <c r="O139" s="25"/>
    </row>
    <row r="140" spans="1:15" x14ac:dyDescent="0.3">
      <c r="A140" s="25"/>
      <c r="B140" s="25"/>
      <c r="C140" s="25"/>
      <c r="D140" s="25"/>
      <c r="E140" s="25"/>
      <c r="F140" s="25"/>
      <c r="G140" s="25"/>
      <c r="H140" s="25"/>
      <c r="I140" s="25"/>
      <c r="J140" s="25"/>
      <c r="K140" s="25"/>
      <c r="L140" s="25"/>
      <c r="M140" s="25"/>
      <c r="N140" s="25"/>
      <c r="O140" s="25"/>
    </row>
    <row r="141" spans="1:15" x14ac:dyDescent="0.3">
      <c r="A141" s="25"/>
      <c r="B141" s="25"/>
      <c r="C141" s="25"/>
      <c r="D141" s="25"/>
      <c r="E141" s="25"/>
      <c r="F141" s="25"/>
      <c r="G141" s="25"/>
      <c r="H141" s="25"/>
      <c r="I141" s="25"/>
      <c r="J141" s="25"/>
      <c r="K141" s="25"/>
      <c r="L141" s="25"/>
      <c r="M141" s="25"/>
      <c r="N141" s="25"/>
      <c r="O141" s="25"/>
    </row>
    <row r="142" spans="1:15" x14ac:dyDescent="0.3">
      <c r="A142" s="25"/>
      <c r="B142" s="25"/>
      <c r="C142" s="25"/>
      <c r="D142" s="25"/>
      <c r="E142" s="25"/>
      <c r="F142" s="25"/>
      <c r="G142" s="25"/>
      <c r="H142" s="25"/>
      <c r="I142" s="25"/>
      <c r="J142" s="25"/>
      <c r="K142" s="25"/>
      <c r="L142" s="25"/>
      <c r="M142" s="25"/>
      <c r="N142" s="25"/>
      <c r="O142" s="25"/>
    </row>
    <row r="143" spans="1:15" x14ac:dyDescent="0.3">
      <c r="A143" s="25"/>
      <c r="B143" s="25"/>
      <c r="C143" s="25"/>
      <c r="D143" s="25"/>
      <c r="E143" s="25"/>
      <c r="F143" s="25"/>
      <c r="G143" s="25"/>
      <c r="H143" s="25"/>
      <c r="I143" s="25"/>
      <c r="J143" s="25"/>
      <c r="K143" s="25"/>
      <c r="L143" s="25"/>
      <c r="M143" s="25"/>
      <c r="N143" s="25"/>
      <c r="O143" s="25"/>
    </row>
    <row r="144" spans="1:15" x14ac:dyDescent="0.3">
      <c r="A144" s="25"/>
      <c r="B144" s="25"/>
      <c r="C144" s="25"/>
      <c r="D144" s="25"/>
      <c r="E144" s="25"/>
      <c r="F144" s="25"/>
      <c r="G144" s="25"/>
      <c r="H144" s="25"/>
      <c r="I144" s="25"/>
      <c r="J144" s="25"/>
      <c r="K144" s="25"/>
      <c r="L144" s="25"/>
      <c r="M144" s="25"/>
      <c r="N144" s="25"/>
      <c r="O144" s="25"/>
    </row>
    <row r="145" spans="1:15" x14ac:dyDescent="0.3">
      <c r="A145" s="25"/>
      <c r="B145" s="25"/>
      <c r="C145" s="25"/>
      <c r="D145" s="25"/>
      <c r="E145" s="25"/>
      <c r="F145" s="25"/>
      <c r="G145" s="25"/>
      <c r="H145" s="25"/>
      <c r="I145" s="25"/>
      <c r="J145" s="25"/>
      <c r="K145" s="25"/>
      <c r="L145" s="25"/>
      <c r="M145" s="25"/>
      <c r="N145" s="25"/>
      <c r="O145" s="25"/>
    </row>
    <row r="146" spans="1:15" x14ac:dyDescent="0.3">
      <c r="A146" s="25"/>
      <c r="B146" s="25"/>
      <c r="C146" s="25"/>
      <c r="D146" s="25"/>
      <c r="E146" s="25"/>
      <c r="F146" s="25"/>
      <c r="G146" s="25"/>
      <c r="H146" s="25"/>
      <c r="I146" s="25"/>
      <c r="J146" s="25"/>
      <c r="K146" s="25"/>
      <c r="L146" s="25"/>
      <c r="M146" s="25"/>
      <c r="N146" s="25"/>
      <c r="O146" s="25"/>
    </row>
    <row r="147" spans="1:15" x14ac:dyDescent="0.3">
      <c r="A147" s="25"/>
      <c r="B147" s="25"/>
      <c r="C147" s="25"/>
      <c r="D147" s="25"/>
      <c r="E147" s="25"/>
      <c r="F147" s="25"/>
      <c r="G147" s="25"/>
      <c r="H147" s="25"/>
      <c r="I147" s="25"/>
      <c r="J147" s="25"/>
      <c r="K147" s="25"/>
      <c r="L147" s="25"/>
      <c r="M147" s="25"/>
      <c r="N147" s="25"/>
      <c r="O147" s="25"/>
    </row>
    <row r="148" spans="1:15" x14ac:dyDescent="0.3">
      <c r="A148" s="25"/>
      <c r="B148" s="25"/>
      <c r="C148" s="25"/>
      <c r="D148" s="25"/>
      <c r="E148" s="25"/>
      <c r="F148" s="25"/>
      <c r="G148" s="25"/>
      <c r="H148" s="25"/>
      <c r="I148" s="25"/>
      <c r="J148" s="25"/>
      <c r="K148" s="25"/>
      <c r="L148" s="25"/>
      <c r="M148" s="25"/>
      <c r="N148" s="25"/>
      <c r="O148" s="25"/>
    </row>
    <row r="149" spans="1:15" x14ac:dyDescent="0.3">
      <c r="A149" s="25"/>
      <c r="B149" s="25"/>
      <c r="C149" s="25"/>
      <c r="D149" s="25"/>
      <c r="E149" s="25"/>
      <c r="F149" s="25"/>
      <c r="G149" s="25"/>
      <c r="H149" s="25"/>
      <c r="I149" s="25"/>
      <c r="J149" s="25"/>
      <c r="K149" s="25"/>
      <c r="L149" s="25"/>
      <c r="M149" s="25"/>
      <c r="N149" s="25"/>
      <c r="O149" s="25"/>
    </row>
    <row r="150" spans="1:15" x14ac:dyDescent="0.3">
      <c r="A150" s="25"/>
      <c r="B150" s="25"/>
      <c r="C150" s="25"/>
      <c r="D150" s="25"/>
      <c r="E150" s="25"/>
      <c r="F150" s="25"/>
      <c r="G150" s="25"/>
      <c r="H150" s="25"/>
      <c r="I150" s="25"/>
      <c r="J150" s="25"/>
      <c r="K150" s="25"/>
      <c r="L150" s="25"/>
      <c r="M150" s="25"/>
      <c r="N150" s="25"/>
      <c r="O150" s="25"/>
    </row>
    <row r="151" spans="1:15" x14ac:dyDescent="0.3">
      <c r="A151" s="25"/>
      <c r="B151" s="25"/>
      <c r="C151" s="25"/>
      <c r="D151" s="25"/>
      <c r="E151" s="25"/>
      <c r="F151" s="25"/>
      <c r="G151" s="25"/>
      <c r="H151" s="25"/>
      <c r="I151" s="25"/>
      <c r="J151" s="25"/>
      <c r="K151" s="25"/>
      <c r="L151" s="25"/>
      <c r="M151" s="25"/>
      <c r="N151" s="25"/>
      <c r="O151" s="25"/>
    </row>
    <row r="152" spans="1:15" x14ac:dyDescent="0.3">
      <c r="A152" s="25"/>
      <c r="B152" s="25"/>
      <c r="C152" s="25"/>
      <c r="D152" s="25"/>
      <c r="E152" s="25"/>
      <c r="F152" s="25"/>
      <c r="G152" s="25"/>
      <c r="H152" s="25"/>
      <c r="I152" s="25"/>
      <c r="J152" s="25"/>
      <c r="K152" s="25"/>
      <c r="L152" s="25"/>
      <c r="M152" s="25"/>
      <c r="N152" s="25"/>
      <c r="O152" s="25"/>
    </row>
    <row r="153" spans="1:15" x14ac:dyDescent="0.3">
      <c r="A153" s="25"/>
      <c r="B153" s="25"/>
      <c r="C153" s="25"/>
      <c r="D153" s="25"/>
      <c r="E153" s="25"/>
      <c r="F153" s="25"/>
      <c r="G153" s="25"/>
      <c r="H153" s="25"/>
      <c r="I153" s="25"/>
      <c r="J153" s="25"/>
      <c r="K153" s="25"/>
      <c r="L153" s="25"/>
      <c r="M153" s="25"/>
      <c r="N153" s="25"/>
      <c r="O153" s="25"/>
    </row>
    <row r="154" spans="1:15" x14ac:dyDescent="0.3">
      <c r="A154" s="25"/>
      <c r="B154" s="25"/>
      <c r="C154" s="25"/>
      <c r="D154" s="25"/>
      <c r="E154" s="25"/>
      <c r="F154" s="25"/>
      <c r="G154" s="25"/>
      <c r="H154" s="25"/>
      <c r="I154" s="25"/>
      <c r="J154" s="25"/>
      <c r="K154" s="25"/>
      <c r="L154" s="25"/>
      <c r="M154" s="25"/>
      <c r="N154" s="25"/>
      <c r="O154" s="25"/>
    </row>
    <row r="155" spans="1:15" x14ac:dyDescent="0.3">
      <c r="A155" s="25"/>
      <c r="B155" s="25"/>
      <c r="C155" s="25"/>
      <c r="D155" s="25"/>
      <c r="E155" s="25"/>
      <c r="F155" s="25"/>
      <c r="G155" s="25"/>
      <c r="H155" s="25"/>
      <c r="I155" s="25"/>
      <c r="J155" s="25"/>
      <c r="K155" s="25"/>
      <c r="L155" s="25"/>
      <c r="M155" s="25"/>
      <c r="N155" s="25"/>
      <c r="O155" s="25"/>
    </row>
    <row r="156" spans="1:15" x14ac:dyDescent="0.3">
      <c r="A156" s="25"/>
      <c r="B156" s="25"/>
      <c r="C156" s="25"/>
      <c r="D156" s="25"/>
      <c r="E156" s="25"/>
      <c r="F156" s="25"/>
      <c r="G156" s="25"/>
      <c r="H156" s="25"/>
      <c r="I156" s="25"/>
      <c r="J156" s="25"/>
      <c r="K156" s="25"/>
      <c r="L156" s="25"/>
      <c r="M156" s="25"/>
      <c r="N156" s="25"/>
      <c r="O156" s="25"/>
    </row>
    <row r="157" spans="1:15" x14ac:dyDescent="0.3">
      <c r="A157" s="25"/>
      <c r="B157" s="25"/>
      <c r="C157" s="25"/>
      <c r="D157" s="25"/>
      <c r="E157" s="25"/>
      <c r="F157" s="25"/>
      <c r="G157" s="25"/>
      <c r="H157" s="25"/>
      <c r="I157" s="25"/>
      <c r="J157" s="25"/>
      <c r="K157" s="25"/>
      <c r="L157" s="25"/>
      <c r="M157" s="25"/>
      <c r="N157" s="25"/>
      <c r="O157" s="25"/>
    </row>
    <row r="158" spans="1:15" x14ac:dyDescent="0.3">
      <c r="A158" s="25"/>
      <c r="B158" s="25"/>
      <c r="C158" s="25"/>
      <c r="D158" s="25"/>
      <c r="E158" s="25"/>
      <c r="F158" s="25"/>
      <c r="G158" s="25"/>
      <c r="H158" s="25"/>
      <c r="I158" s="25"/>
      <c r="J158" s="25"/>
      <c r="K158" s="25"/>
      <c r="L158" s="25"/>
      <c r="M158" s="25"/>
      <c r="N158" s="25"/>
      <c r="O158" s="25"/>
    </row>
    <row r="159" spans="1:15" x14ac:dyDescent="0.3">
      <c r="A159" s="25"/>
      <c r="B159" s="25"/>
      <c r="C159" s="25"/>
      <c r="D159" s="25"/>
      <c r="E159" s="25"/>
      <c r="F159" s="25"/>
      <c r="G159" s="25"/>
      <c r="H159" s="25"/>
      <c r="I159" s="25"/>
      <c r="J159" s="25"/>
      <c r="K159" s="25"/>
      <c r="L159" s="25"/>
      <c r="M159" s="25"/>
      <c r="N159" s="25"/>
      <c r="O159" s="25"/>
    </row>
    <row r="160" spans="1:15" x14ac:dyDescent="0.3">
      <c r="A160" s="25"/>
      <c r="B160" s="25"/>
      <c r="C160" s="25"/>
      <c r="D160" s="25"/>
      <c r="E160" s="25"/>
      <c r="F160" s="25"/>
      <c r="G160" s="25"/>
      <c r="H160" s="25"/>
      <c r="I160" s="25"/>
      <c r="J160" s="25"/>
      <c r="K160" s="25"/>
      <c r="L160" s="25"/>
      <c r="M160" s="25"/>
      <c r="N160" s="25"/>
      <c r="O160" s="25"/>
    </row>
    <row r="161" spans="1:15" x14ac:dyDescent="0.3">
      <c r="A161" s="25"/>
      <c r="B161" s="25"/>
      <c r="C161" s="25"/>
      <c r="D161" s="25"/>
      <c r="E161" s="25"/>
      <c r="F161" s="25"/>
      <c r="G161" s="25"/>
      <c r="H161" s="25"/>
      <c r="I161" s="25"/>
      <c r="J161" s="25"/>
      <c r="K161" s="25"/>
      <c r="L161" s="25"/>
      <c r="M161" s="25"/>
      <c r="N161" s="25"/>
      <c r="O161" s="25"/>
    </row>
    <row r="162" spans="1:15" x14ac:dyDescent="0.3">
      <c r="A162" s="25"/>
      <c r="B162" s="25"/>
      <c r="C162" s="25"/>
      <c r="D162" s="25"/>
      <c r="E162" s="25"/>
      <c r="F162" s="25"/>
      <c r="G162" s="25"/>
      <c r="H162" s="25"/>
      <c r="I162" s="25"/>
      <c r="J162" s="25"/>
      <c r="K162" s="25"/>
      <c r="L162" s="25"/>
      <c r="M162" s="25"/>
      <c r="N162" s="25"/>
      <c r="O162" s="25"/>
    </row>
    <row r="163" spans="1:15" x14ac:dyDescent="0.3">
      <c r="A163" s="25"/>
      <c r="B163" s="25"/>
      <c r="C163" s="25"/>
      <c r="D163" s="25"/>
      <c r="E163" s="25"/>
      <c r="F163" s="25"/>
      <c r="G163" s="25"/>
      <c r="H163" s="25"/>
      <c r="I163" s="25"/>
      <c r="J163" s="25"/>
      <c r="K163" s="25"/>
      <c r="L163" s="25"/>
      <c r="M163" s="25"/>
      <c r="N163" s="25"/>
      <c r="O163" s="25"/>
    </row>
    <row r="164" spans="1:15" x14ac:dyDescent="0.3">
      <c r="A164" s="25"/>
      <c r="B164" s="25"/>
      <c r="C164" s="25"/>
      <c r="D164" s="25"/>
      <c r="E164" s="25"/>
      <c r="F164" s="25"/>
      <c r="G164" s="25"/>
      <c r="H164" s="25"/>
      <c r="I164" s="25"/>
      <c r="J164" s="25"/>
      <c r="K164" s="25"/>
      <c r="L164" s="25"/>
      <c r="M164" s="25"/>
      <c r="N164" s="25"/>
      <c r="O164" s="25"/>
    </row>
    <row r="165" spans="1:15" x14ac:dyDescent="0.3">
      <c r="A165" s="25"/>
      <c r="B165" s="25"/>
      <c r="C165" s="25"/>
      <c r="D165" s="25"/>
      <c r="E165" s="25"/>
      <c r="F165" s="25"/>
      <c r="G165" s="25"/>
      <c r="H165" s="25"/>
      <c r="I165" s="25"/>
      <c r="J165" s="25"/>
      <c r="K165" s="25"/>
      <c r="L165" s="25"/>
      <c r="M165" s="25"/>
      <c r="N165" s="25"/>
      <c r="O165" s="25"/>
    </row>
    <row r="166" spans="1:15" x14ac:dyDescent="0.3">
      <c r="A166" s="25"/>
      <c r="B166" s="25"/>
      <c r="C166" s="25"/>
      <c r="D166" s="25"/>
      <c r="E166" s="25"/>
      <c r="F166" s="25"/>
      <c r="G166" s="25"/>
      <c r="H166" s="25"/>
      <c r="I166" s="25"/>
      <c r="J166" s="25"/>
      <c r="K166" s="25"/>
      <c r="L166" s="25"/>
      <c r="M166" s="25"/>
      <c r="N166" s="25"/>
      <c r="O166" s="25"/>
    </row>
    <row r="167" spans="1:15" x14ac:dyDescent="0.3">
      <c r="A167" s="25"/>
      <c r="B167" s="25"/>
      <c r="C167" s="25"/>
      <c r="D167" s="25"/>
      <c r="E167" s="25"/>
      <c r="F167" s="25"/>
      <c r="G167" s="25"/>
      <c r="H167" s="25"/>
      <c r="I167" s="25"/>
      <c r="J167" s="25"/>
      <c r="K167" s="25"/>
      <c r="L167" s="25"/>
      <c r="M167" s="25"/>
      <c r="N167" s="25"/>
      <c r="O167" s="25"/>
    </row>
    <row r="168" spans="1:15" x14ac:dyDescent="0.3">
      <c r="A168" s="25"/>
      <c r="B168" s="25"/>
      <c r="C168" s="25"/>
      <c r="D168" s="25"/>
      <c r="E168" s="25"/>
      <c r="F168" s="25"/>
      <c r="G168" s="25"/>
      <c r="H168" s="25"/>
      <c r="I168" s="25"/>
      <c r="J168" s="25"/>
      <c r="K168" s="25"/>
      <c r="L168" s="25"/>
      <c r="M168" s="25"/>
      <c r="N168" s="25"/>
      <c r="O168" s="25"/>
    </row>
    <row r="169" spans="1:15" x14ac:dyDescent="0.3">
      <c r="A169" s="25"/>
      <c r="B169" s="25"/>
      <c r="C169" s="25"/>
      <c r="D169" s="25"/>
      <c r="E169" s="25"/>
      <c r="F169" s="25"/>
      <c r="G169" s="25"/>
      <c r="H169" s="25"/>
      <c r="I169" s="25"/>
      <c r="J169" s="25"/>
      <c r="K169" s="25"/>
      <c r="L169" s="25"/>
      <c r="M169" s="25"/>
      <c r="N169" s="25"/>
      <c r="O169" s="25"/>
    </row>
    <row r="170" spans="1:15" x14ac:dyDescent="0.3">
      <c r="A170" s="25"/>
      <c r="B170" s="25"/>
      <c r="C170" s="25"/>
      <c r="D170" s="25"/>
      <c r="E170" s="25"/>
      <c r="F170" s="25"/>
      <c r="G170" s="25"/>
      <c r="H170" s="25"/>
      <c r="I170" s="25"/>
      <c r="J170" s="25"/>
      <c r="K170" s="25"/>
      <c r="L170" s="25"/>
      <c r="M170" s="25"/>
      <c r="N170" s="25"/>
      <c r="O170" s="25"/>
    </row>
    <row r="171" spans="1:15" x14ac:dyDescent="0.3">
      <c r="A171" s="25"/>
      <c r="B171" s="25"/>
      <c r="C171" s="25"/>
      <c r="D171" s="25"/>
      <c r="E171" s="25"/>
      <c r="F171" s="25"/>
      <c r="G171" s="25"/>
      <c r="H171" s="25"/>
      <c r="I171" s="25"/>
      <c r="J171" s="25"/>
      <c r="K171" s="25"/>
      <c r="L171" s="25"/>
      <c r="M171" s="25"/>
      <c r="N171" s="25"/>
      <c r="O171" s="25"/>
    </row>
    <row r="172" spans="1:15" x14ac:dyDescent="0.3">
      <c r="A172" s="25"/>
      <c r="B172" s="25"/>
      <c r="C172" s="25"/>
      <c r="D172" s="25"/>
      <c r="E172" s="25"/>
      <c r="F172" s="25"/>
      <c r="G172" s="25"/>
      <c r="H172" s="25"/>
      <c r="I172" s="25"/>
      <c r="J172" s="25"/>
      <c r="K172" s="25"/>
      <c r="L172" s="25"/>
      <c r="M172" s="25"/>
      <c r="N172" s="25"/>
      <c r="O172" s="25"/>
    </row>
    <row r="173" spans="1:15" x14ac:dyDescent="0.3">
      <c r="A173" s="25"/>
      <c r="B173" s="25"/>
      <c r="C173" s="25"/>
      <c r="D173" s="25"/>
      <c r="E173" s="25"/>
      <c r="F173" s="25"/>
      <c r="G173" s="25"/>
      <c r="H173" s="25"/>
      <c r="I173" s="25"/>
      <c r="J173" s="25"/>
      <c r="K173" s="25"/>
      <c r="L173" s="25"/>
      <c r="M173" s="25"/>
      <c r="N173" s="25"/>
      <c r="O173" s="25"/>
    </row>
    <row r="174" spans="1:15" x14ac:dyDescent="0.3">
      <c r="A174" s="25"/>
      <c r="B174" s="25"/>
      <c r="C174" s="25"/>
      <c r="D174" s="25"/>
      <c r="E174" s="25"/>
      <c r="F174" s="25"/>
      <c r="G174" s="25"/>
      <c r="H174" s="25"/>
      <c r="I174" s="25"/>
      <c r="J174" s="25"/>
      <c r="K174" s="25"/>
      <c r="L174" s="25"/>
      <c r="M174" s="25"/>
      <c r="N174" s="25"/>
      <c r="O174" s="25"/>
    </row>
    <row r="175" spans="1:15" x14ac:dyDescent="0.3">
      <c r="A175" s="25"/>
      <c r="B175" s="25"/>
      <c r="C175" s="25"/>
      <c r="D175" s="25"/>
      <c r="E175" s="25"/>
      <c r="F175" s="25"/>
      <c r="G175" s="25"/>
      <c r="H175" s="25"/>
      <c r="I175" s="25"/>
      <c r="J175" s="25"/>
      <c r="K175" s="25"/>
      <c r="L175" s="25"/>
      <c r="M175" s="25"/>
      <c r="N175" s="25"/>
      <c r="O175" s="25"/>
    </row>
    <row r="176" spans="1:15" x14ac:dyDescent="0.3">
      <c r="A176" s="25"/>
      <c r="B176" s="25"/>
      <c r="C176" s="25"/>
      <c r="D176" s="25"/>
      <c r="E176" s="25"/>
      <c r="F176" s="25"/>
      <c r="G176" s="25"/>
      <c r="H176" s="25"/>
      <c r="I176" s="25"/>
      <c r="J176" s="25"/>
      <c r="K176" s="25"/>
      <c r="L176" s="25"/>
      <c r="M176" s="25"/>
      <c r="N176" s="25"/>
      <c r="O176" s="25"/>
    </row>
    <row r="177" spans="1:15" x14ac:dyDescent="0.3">
      <c r="A177" s="25"/>
      <c r="B177" s="25"/>
      <c r="C177" s="25"/>
      <c r="D177" s="25"/>
      <c r="E177" s="25"/>
      <c r="F177" s="25"/>
      <c r="G177" s="25"/>
      <c r="H177" s="25"/>
      <c r="I177" s="25"/>
      <c r="J177" s="25"/>
      <c r="K177" s="25"/>
      <c r="L177" s="25"/>
      <c r="M177" s="25"/>
      <c r="N177" s="25"/>
      <c r="O177" s="25"/>
    </row>
    <row r="178" spans="1:15" x14ac:dyDescent="0.3">
      <c r="A178" s="25"/>
      <c r="B178" s="25"/>
      <c r="C178" s="25"/>
      <c r="D178" s="25"/>
      <c r="E178" s="25"/>
      <c r="F178" s="25"/>
      <c r="G178" s="25"/>
      <c r="H178" s="25"/>
      <c r="I178" s="25"/>
      <c r="J178" s="25"/>
      <c r="K178" s="25"/>
      <c r="L178" s="25"/>
      <c r="M178" s="25"/>
      <c r="N178" s="25"/>
      <c r="O178" s="25"/>
    </row>
    <row r="179" spans="1:15" x14ac:dyDescent="0.3">
      <c r="A179" s="25"/>
      <c r="B179" s="25"/>
      <c r="C179" s="25"/>
      <c r="D179" s="25"/>
      <c r="E179" s="25"/>
      <c r="F179" s="25"/>
      <c r="G179" s="25"/>
      <c r="H179" s="25"/>
      <c r="I179" s="25"/>
      <c r="J179" s="25"/>
      <c r="K179" s="25"/>
      <c r="L179" s="25"/>
      <c r="M179" s="25"/>
      <c r="N179" s="25"/>
      <c r="O179" s="25"/>
    </row>
    <row r="180" spans="1:15" x14ac:dyDescent="0.3">
      <c r="A180" s="25"/>
      <c r="B180" s="25"/>
      <c r="C180" s="25"/>
      <c r="D180" s="25"/>
      <c r="E180" s="25"/>
      <c r="F180" s="25"/>
      <c r="G180" s="25"/>
      <c r="H180" s="25"/>
      <c r="I180" s="25"/>
      <c r="J180" s="25"/>
      <c r="K180" s="25"/>
      <c r="L180" s="25"/>
      <c r="M180" s="25"/>
      <c r="N180" s="25"/>
      <c r="O180" s="25"/>
    </row>
    <row r="181" spans="1:15" x14ac:dyDescent="0.3">
      <c r="A181" s="25"/>
      <c r="B181" s="25"/>
      <c r="C181" s="25"/>
      <c r="D181" s="25"/>
      <c r="E181" s="25"/>
      <c r="F181" s="25"/>
      <c r="G181" s="25"/>
      <c r="H181" s="25"/>
      <c r="I181" s="25"/>
      <c r="J181" s="25"/>
      <c r="K181" s="25"/>
      <c r="L181" s="25"/>
      <c r="M181" s="25"/>
      <c r="N181" s="25"/>
      <c r="O181" s="25"/>
    </row>
    <row r="182" spans="1:15" x14ac:dyDescent="0.3">
      <c r="A182" s="25"/>
      <c r="B182" s="25"/>
      <c r="C182" s="25"/>
      <c r="D182" s="25"/>
      <c r="E182" s="25"/>
      <c r="F182" s="25"/>
      <c r="G182" s="25"/>
      <c r="H182" s="25"/>
      <c r="I182" s="25"/>
      <c r="J182" s="25"/>
      <c r="K182" s="25"/>
      <c r="L182" s="25"/>
      <c r="M182" s="25"/>
      <c r="N182" s="25"/>
      <c r="O182" s="25"/>
    </row>
    <row r="183" spans="1:15" x14ac:dyDescent="0.3">
      <c r="A183" s="25"/>
      <c r="B183" s="25"/>
      <c r="C183" s="25"/>
      <c r="D183" s="25"/>
      <c r="E183" s="25"/>
      <c r="F183" s="25"/>
      <c r="G183" s="25"/>
      <c r="H183" s="25"/>
      <c r="I183" s="25"/>
      <c r="J183" s="25"/>
      <c r="K183" s="25"/>
      <c r="L183" s="25"/>
      <c r="M183" s="25"/>
      <c r="N183" s="25"/>
      <c r="O183" s="25"/>
    </row>
    <row r="184" spans="1:15" x14ac:dyDescent="0.3">
      <c r="A184" s="25"/>
      <c r="B184" s="25"/>
      <c r="C184" s="25"/>
      <c r="D184" s="25"/>
      <c r="E184" s="25"/>
      <c r="F184" s="25"/>
      <c r="G184" s="25"/>
      <c r="H184" s="25"/>
      <c r="I184" s="25"/>
      <c r="J184" s="25"/>
      <c r="K184" s="25"/>
      <c r="L184" s="25"/>
      <c r="M184" s="25"/>
      <c r="N184" s="25"/>
      <c r="O184" s="25"/>
    </row>
    <row r="185" spans="1:15" x14ac:dyDescent="0.3">
      <c r="A185" s="25"/>
      <c r="B185" s="25"/>
      <c r="C185" s="25"/>
      <c r="D185" s="25"/>
      <c r="E185" s="25"/>
      <c r="F185" s="25"/>
      <c r="G185" s="25"/>
      <c r="H185" s="25"/>
      <c r="I185" s="25"/>
      <c r="J185" s="25"/>
      <c r="K185" s="25"/>
      <c r="L185" s="25"/>
      <c r="M185" s="25"/>
      <c r="N185" s="25"/>
      <c r="O185" s="25"/>
    </row>
    <row r="186" spans="1:15" x14ac:dyDescent="0.3">
      <c r="A186" s="25"/>
      <c r="B186" s="25"/>
      <c r="C186" s="25"/>
      <c r="D186" s="25"/>
      <c r="E186" s="25"/>
      <c r="F186" s="25"/>
      <c r="G186" s="25"/>
      <c r="H186" s="25"/>
      <c r="I186" s="25"/>
      <c r="J186" s="25"/>
      <c r="K186" s="25"/>
      <c r="L186" s="25"/>
      <c r="M186" s="25"/>
      <c r="N186" s="25"/>
      <c r="O186" s="25"/>
    </row>
    <row r="187" spans="1:15" x14ac:dyDescent="0.3">
      <c r="A187" s="25"/>
      <c r="B187" s="25"/>
      <c r="C187" s="25"/>
      <c r="D187" s="25"/>
      <c r="E187" s="25"/>
      <c r="F187" s="25"/>
      <c r="G187" s="25"/>
      <c r="H187" s="25"/>
      <c r="I187" s="25"/>
      <c r="J187" s="25"/>
      <c r="K187" s="25"/>
      <c r="L187" s="25"/>
      <c r="M187" s="25"/>
      <c r="N187" s="25"/>
      <c r="O187" s="25"/>
    </row>
    <row r="188" spans="1:15" x14ac:dyDescent="0.3">
      <c r="A188" s="25"/>
      <c r="B188" s="25"/>
      <c r="C188" s="25"/>
      <c r="D188" s="25"/>
      <c r="E188" s="25"/>
      <c r="F188" s="25"/>
      <c r="G188" s="25"/>
      <c r="H188" s="25"/>
      <c r="I188" s="25"/>
      <c r="J188" s="25"/>
      <c r="K188" s="25"/>
      <c r="L188" s="25"/>
      <c r="M188" s="25"/>
      <c r="N188" s="25"/>
      <c r="O188" s="25"/>
    </row>
    <row r="189" spans="1:15" x14ac:dyDescent="0.3">
      <c r="A189" s="25"/>
      <c r="B189" s="25"/>
      <c r="C189" s="25"/>
      <c r="D189" s="25"/>
      <c r="E189" s="25"/>
      <c r="F189" s="25"/>
      <c r="G189" s="25"/>
      <c r="H189" s="25"/>
      <c r="I189" s="25"/>
      <c r="J189" s="25"/>
      <c r="K189" s="25"/>
      <c r="L189" s="25"/>
      <c r="M189" s="25"/>
      <c r="N189" s="25"/>
      <c r="O189" s="25"/>
    </row>
    <row r="190" spans="1:15" x14ac:dyDescent="0.3">
      <c r="A190" s="25"/>
      <c r="B190" s="25"/>
      <c r="C190" s="25"/>
      <c r="D190" s="25"/>
      <c r="E190" s="25"/>
      <c r="F190" s="25"/>
      <c r="G190" s="25"/>
      <c r="H190" s="25"/>
      <c r="I190" s="25"/>
      <c r="J190" s="25"/>
      <c r="K190" s="25"/>
      <c r="L190" s="25"/>
      <c r="M190" s="25"/>
      <c r="N190" s="25"/>
      <c r="O190" s="25"/>
    </row>
    <row r="191" spans="1:15" x14ac:dyDescent="0.3">
      <c r="A191" s="25"/>
      <c r="B191" s="25"/>
      <c r="C191" s="25"/>
      <c r="D191" s="25"/>
      <c r="E191" s="25"/>
      <c r="F191" s="25"/>
      <c r="G191" s="25"/>
      <c r="H191" s="25"/>
      <c r="I191" s="25"/>
      <c r="J191" s="25"/>
      <c r="K191" s="25"/>
      <c r="L191" s="25"/>
      <c r="M191" s="25"/>
      <c r="N191" s="25"/>
      <c r="O191" s="25"/>
    </row>
    <row r="192" spans="1:15" x14ac:dyDescent="0.3">
      <c r="A192" s="25"/>
      <c r="B192" s="25"/>
      <c r="C192" s="25"/>
      <c r="D192" s="25"/>
      <c r="E192" s="25"/>
      <c r="F192" s="25"/>
      <c r="G192" s="25"/>
      <c r="H192" s="25"/>
      <c r="I192" s="25"/>
      <c r="J192" s="25"/>
      <c r="K192" s="25"/>
      <c r="L192" s="25"/>
      <c r="M192" s="25"/>
      <c r="N192" s="25"/>
      <c r="O192" s="25"/>
    </row>
    <row r="193" spans="1:15" x14ac:dyDescent="0.3">
      <c r="A193" s="25"/>
      <c r="B193" s="25"/>
      <c r="C193" s="25"/>
      <c r="D193" s="25"/>
      <c r="E193" s="25"/>
      <c r="F193" s="25"/>
      <c r="G193" s="25"/>
      <c r="H193" s="25"/>
      <c r="I193" s="25"/>
      <c r="J193" s="25"/>
      <c r="K193" s="25"/>
      <c r="L193" s="25"/>
      <c r="M193" s="25"/>
      <c r="N193" s="25"/>
      <c r="O193" s="25"/>
    </row>
    <row r="194" spans="1:15" x14ac:dyDescent="0.3">
      <c r="A194" s="25"/>
      <c r="B194" s="25"/>
      <c r="C194" s="25"/>
      <c r="D194" s="25"/>
      <c r="E194" s="25"/>
      <c r="F194" s="25"/>
      <c r="G194" s="25"/>
      <c r="H194" s="25"/>
      <c r="I194" s="25"/>
      <c r="J194" s="25"/>
      <c r="K194" s="25"/>
      <c r="L194" s="25"/>
      <c r="M194" s="25"/>
      <c r="N194" s="25"/>
      <c r="O194" s="25"/>
    </row>
    <row r="195" spans="1:15" x14ac:dyDescent="0.3">
      <c r="A195" s="25"/>
      <c r="B195" s="25"/>
      <c r="C195" s="25"/>
      <c r="D195" s="25"/>
      <c r="E195" s="25"/>
      <c r="F195" s="25"/>
      <c r="G195" s="25"/>
      <c r="H195" s="25"/>
      <c r="I195" s="25"/>
      <c r="J195" s="25"/>
      <c r="K195" s="25"/>
      <c r="L195" s="25"/>
      <c r="M195" s="25"/>
      <c r="N195" s="25"/>
      <c r="O195" s="25"/>
    </row>
    <row r="196" spans="1:15" x14ac:dyDescent="0.3">
      <c r="A196" s="25"/>
      <c r="B196" s="25"/>
      <c r="C196" s="25"/>
      <c r="D196" s="25"/>
      <c r="E196" s="25"/>
      <c r="F196" s="25"/>
      <c r="G196" s="25"/>
      <c r="H196" s="25"/>
      <c r="I196" s="25"/>
      <c r="J196" s="25"/>
      <c r="K196" s="25"/>
      <c r="L196" s="25"/>
      <c r="M196" s="25"/>
      <c r="N196" s="25"/>
      <c r="O196" s="25"/>
    </row>
    <row r="197" spans="1:15" x14ac:dyDescent="0.3">
      <c r="A197" s="25"/>
      <c r="B197" s="25"/>
      <c r="C197" s="25"/>
      <c r="D197" s="25"/>
      <c r="E197" s="25"/>
      <c r="F197" s="25"/>
      <c r="G197" s="25"/>
      <c r="H197" s="25"/>
      <c r="I197" s="25"/>
      <c r="J197" s="25"/>
      <c r="K197" s="25"/>
      <c r="L197" s="25"/>
      <c r="M197" s="25"/>
      <c r="N197" s="25"/>
      <c r="O197" s="25"/>
    </row>
    <row r="198" spans="1:15" x14ac:dyDescent="0.3">
      <c r="A198" s="25"/>
      <c r="B198" s="25"/>
      <c r="C198" s="25"/>
      <c r="D198" s="25"/>
      <c r="E198" s="25"/>
      <c r="F198" s="25"/>
      <c r="G198" s="25"/>
      <c r="H198" s="25"/>
      <c r="I198" s="25"/>
      <c r="J198" s="25"/>
      <c r="K198" s="25"/>
      <c r="L198" s="25"/>
      <c r="M198" s="25"/>
      <c r="N198" s="25"/>
      <c r="O198" s="25"/>
    </row>
    <row r="199" spans="1:15" x14ac:dyDescent="0.3">
      <c r="A199" s="25"/>
      <c r="B199" s="25"/>
      <c r="C199" s="25"/>
      <c r="D199" s="25"/>
      <c r="E199" s="25"/>
      <c r="F199" s="25"/>
      <c r="G199" s="25"/>
      <c r="H199" s="25"/>
      <c r="I199" s="25"/>
      <c r="J199" s="25"/>
      <c r="K199" s="25"/>
      <c r="L199" s="25"/>
      <c r="M199" s="25"/>
      <c r="N199" s="25"/>
      <c r="O199" s="25"/>
    </row>
    <row r="200" spans="1:15" x14ac:dyDescent="0.3">
      <c r="A200" s="25"/>
      <c r="B200" s="25"/>
      <c r="C200" s="25"/>
      <c r="D200" s="25"/>
      <c r="E200" s="25"/>
      <c r="F200" s="25"/>
      <c r="G200" s="25"/>
      <c r="H200" s="25"/>
      <c r="I200" s="25"/>
      <c r="J200" s="25"/>
      <c r="K200" s="25"/>
      <c r="L200" s="25"/>
      <c r="M200" s="25"/>
      <c r="N200" s="25"/>
      <c r="O200" s="25"/>
    </row>
    <row r="201" spans="1:15" x14ac:dyDescent="0.3">
      <c r="A201" s="25"/>
      <c r="B201" s="25"/>
      <c r="C201" s="25"/>
      <c r="D201" s="25"/>
      <c r="E201" s="25"/>
      <c r="F201" s="25"/>
      <c r="G201" s="25"/>
      <c r="H201" s="25"/>
      <c r="I201" s="25"/>
      <c r="J201" s="25"/>
      <c r="K201" s="25"/>
      <c r="L201" s="25"/>
      <c r="M201" s="25"/>
      <c r="N201" s="25"/>
      <c r="O201" s="25"/>
    </row>
    <row r="202" spans="1:15" x14ac:dyDescent="0.3">
      <c r="A202" s="25"/>
      <c r="B202" s="25"/>
      <c r="C202" s="25"/>
      <c r="D202" s="25"/>
      <c r="E202" s="25"/>
      <c r="F202" s="25"/>
      <c r="G202" s="25"/>
      <c r="H202" s="25"/>
      <c r="I202" s="25"/>
      <c r="J202" s="25"/>
      <c r="K202" s="25"/>
      <c r="L202" s="25"/>
      <c r="M202" s="25"/>
      <c r="N202" s="25"/>
      <c r="O202" s="25"/>
    </row>
    <row r="203" spans="1:15" x14ac:dyDescent="0.3">
      <c r="A203" s="25"/>
      <c r="B203" s="25"/>
      <c r="C203" s="25"/>
      <c r="D203" s="25"/>
      <c r="E203" s="25"/>
      <c r="F203" s="25"/>
      <c r="G203" s="25"/>
      <c r="H203" s="25"/>
      <c r="I203" s="25"/>
      <c r="J203" s="25"/>
      <c r="K203" s="25"/>
      <c r="L203" s="25"/>
      <c r="M203" s="25"/>
      <c r="N203" s="25"/>
      <c r="O203" s="25"/>
    </row>
    <row r="204" spans="1:15" x14ac:dyDescent="0.3">
      <c r="A204" s="25"/>
      <c r="B204" s="25"/>
      <c r="C204" s="25"/>
      <c r="D204" s="25"/>
      <c r="E204" s="25"/>
      <c r="F204" s="25"/>
      <c r="G204" s="25"/>
      <c r="H204" s="25"/>
      <c r="I204" s="25"/>
      <c r="J204" s="25"/>
      <c r="K204" s="25"/>
      <c r="L204" s="25"/>
      <c r="M204" s="25"/>
      <c r="N204" s="25"/>
      <c r="O204" s="25"/>
    </row>
    <row r="205" spans="1:15" x14ac:dyDescent="0.3">
      <c r="A205" s="25"/>
      <c r="B205" s="25"/>
      <c r="C205" s="25"/>
      <c r="D205" s="25"/>
      <c r="E205" s="25"/>
      <c r="F205" s="25"/>
      <c r="G205" s="25"/>
      <c r="H205" s="25"/>
      <c r="I205" s="25"/>
      <c r="J205" s="25"/>
      <c r="K205" s="25"/>
      <c r="L205" s="25"/>
      <c r="M205" s="25"/>
      <c r="N205" s="25"/>
      <c r="O205" s="25"/>
    </row>
    <row r="206" spans="1:15" x14ac:dyDescent="0.3">
      <c r="A206" s="25"/>
      <c r="B206" s="25"/>
      <c r="C206" s="25"/>
      <c r="D206" s="25"/>
      <c r="E206" s="25"/>
      <c r="F206" s="25"/>
      <c r="G206" s="25"/>
      <c r="H206" s="25"/>
      <c r="I206" s="25"/>
      <c r="J206" s="25"/>
      <c r="K206" s="25"/>
      <c r="L206" s="25"/>
      <c r="M206" s="25"/>
      <c r="N206" s="25"/>
      <c r="O206" s="25"/>
    </row>
    <row r="207" spans="1:15" x14ac:dyDescent="0.3">
      <c r="A207" s="25"/>
      <c r="B207" s="25"/>
      <c r="C207" s="25"/>
      <c r="D207" s="25"/>
      <c r="E207" s="25"/>
      <c r="F207" s="25"/>
      <c r="G207" s="25"/>
      <c r="H207" s="25"/>
      <c r="I207" s="25"/>
      <c r="J207" s="25"/>
      <c r="K207" s="25"/>
      <c r="L207" s="25"/>
      <c r="M207" s="25"/>
      <c r="N207" s="25"/>
      <c r="O207" s="25"/>
    </row>
    <row r="208" spans="1:15" x14ac:dyDescent="0.3">
      <c r="A208" s="25"/>
      <c r="B208" s="25"/>
      <c r="C208" s="25"/>
      <c r="D208" s="25"/>
      <c r="E208" s="25"/>
      <c r="F208" s="25"/>
      <c r="G208" s="25"/>
      <c r="H208" s="25"/>
      <c r="I208" s="25"/>
      <c r="J208" s="25"/>
      <c r="K208" s="25"/>
      <c r="L208" s="25"/>
      <c r="M208" s="25"/>
      <c r="N208" s="25"/>
      <c r="O208" s="25"/>
    </row>
    <row r="209" spans="1:15" x14ac:dyDescent="0.3">
      <c r="A209" s="25"/>
      <c r="B209" s="25"/>
      <c r="C209" s="25"/>
      <c r="D209" s="25"/>
      <c r="E209" s="25"/>
      <c r="F209" s="25"/>
      <c r="G209" s="25"/>
      <c r="H209" s="25"/>
      <c r="I209" s="25"/>
      <c r="J209" s="25"/>
      <c r="K209" s="25"/>
      <c r="L209" s="25"/>
      <c r="M209" s="25"/>
      <c r="N209" s="25"/>
      <c r="O209" s="25"/>
    </row>
    <row r="210" spans="1:15" x14ac:dyDescent="0.3">
      <c r="A210" s="25"/>
      <c r="B210" s="25"/>
      <c r="C210" s="25"/>
      <c r="D210" s="25"/>
      <c r="E210" s="25"/>
      <c r="F210" s="25"/>
      <c r="G210" s="25"/>
      <c r="H210" s="25"/>
      <c r="I210" s="25"/>
      <c r="J210" s="25"/>
      <c r="K210" s="25"/>
      <c r="L210" s="25"/>
      <c r="M210" s="25"/>
      <c r="N210" s="25"/>
      <c r="O210" s="25"/>
    </row>
  </sheetData>
  <mergeCells count="5">
    <mergeCell ref="J42:P42"/>
    <mergeCell ref="A1:D1"/>
    <mergeCell ref="A3:O3"/>
    <mergeCell ref="A24:O24"/>
    <mergeCell ref="C37:D37"/>
  </mergeCells>
  <hyperlinks>
    <hyperlink ref="J42" r:id="rId1" xr:uid="{BC4538A2-F44F-4861-8A21-65B2883BC7E1}"/>
    <hyperlink ref="C37:D37" location="'Cause (results)'!A1" display="Back" xr:uid="{703194FE-8E9D-4B68-A85C-0C68D874F07D}"/>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showInputMessage="1" showErrorMessage="1" xr:uid="{7FAC5427-C671-4269-B011-E00565F33E1C}">
          <x14:formula1>
            <xm:f>'(To hide)'!$D$7:$D$163</xm:f>
          </x14:formula1>
          <xm:sqref>B26:B33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A5FA-F6EB-4C48-9A2C-0E84AEC49448}">
  <sheetPr codeName="Sheet19">
    <tabColor theme="4"/>
  </sheetPr>
  <dimension ref="A1:AR342"/>
  <sheetViews>
    <sheetView topLeftCell="A4" zoomScaleNormal="100" workbookViewId="0">
      <selection activeCell="E28" sqref="E28"/>
    </sheetView>
  </sheetViews>
  <sheetFormatPr defaultRowHeight="14.4" x14ac:dyDescent="0.3"/>
  <cols>
    <col min="1" max="1" width="25.44140625" customWidth="1"/>
    <col min="2" max="2" width="3.44140625" customWidth="1"/>
    <col min="3" max="3" width="20.109375" customWidth="1"/>
    <col min="4" max="4" width="31.33203125" customWidth="1"/>
    <col min="5" max="5" width="14.44140625" customWidth="1"/>
    <col min="6" max="6" width="55" customWidth="1"/>
    <col min="7" max="44" width="9.109375" style="25"/>
  </cols>
  <sheetData>
    <row r="1" spans="1:6" ht="31.2" x14ac:dyDescent="0.6">
      <c r="A1" s="818" t="s">
        <v>1385</v>
      </c>
      <c r="B1" s="818"/>
      <c r="C1" s="818"/>
      <c r="D1" s="2"/>
      <c r="E1" s="2"/>
      <c r="F1" s="2"/>
    </row>
    <row r="2" spans="1:6" x14ac:dyDescent="0.3">
      <c r="A2" s="2"/>
      <c r="B2" s="2"/>
      <c r="C2" s="2"/>
      <c r="D2" s="2"/>
      <c r="E2" s="2"/>
      <c r="F2" s="2"/>
    </row>
    <row r="3" spans="1:6" ht="14.25" customHeight="1" x14ac:dyDescent="0.3">
      <c r="A3" s="26" t="s">
        <v>6</v>
      </c>
      <c r="B3" s="26"/>
      <c r="C3" s="2"/>
      <c r="D3" s="2"/>
      <c r="E3" s="2"/>
      <c r="F3" s="2"/>
    </row>
    <row r="4" spans="1:6" ht="33.75" customHeight="1" x14ac:dyDescent="0.3">
      <c r="A4" s="38" t="s">
        <v>4</v>
      </c>
      <c r="B4" s="736" t="s">
        <v>1359</v>
      </c>
      <c r="C4" s="736"/>
      <c r="D4" s="736"/>
      <c r="E4" s="736"/>
      <c r="F4" s="736"/>
    </row>
    <row r="5" spans="1:6" x14ac:dyDescent="0.3">
      <c r="A5" s="38" t="s">
        <v>2</v>
      </c>
      <c r="B5" s="870" t="s">
        <v>1284</v>
      </c>
      <c r="C5" s="870"/>
      <c r="D5" s="870"/>
      <c r="E5" s="870"/>
      <c r="F5" s="870"/>
    </row>
    <row r="6" spans="1:6" ht="15" customHeight="1" x14ac:dyDescent="0.3">
      <c r="A6" s="736" t="s">
        <v>249</v>
      </c>
      <c r="B6" s="877" t="s">
        <v>1285</v>
      </c>
      <c r="C6" s="736"/>
      <c r="D6" s="736"/>
      <c r="E6" s="736"/>
      <c r="F6" s="736"/>
    </row>
    <row r="7" spans="1:6" ht="18" customHeight="1" x14ac:dyDescent="0.3">
      <c r="A7" s="736"/>
      <c r="B7" s="877"/>
      <c r="C7" s="736"/>
      <c r="D7" s="736"/>
      <c r="E7" s="736"/>
      <c r="F7" s="736"/>
    </row>
    <row r="8" spans="1:6" ht="16.5" customHeight="1" x14ac:dyDescent="0.3">
      <c r="A8" s="38" t="s">
        <v>1</v>
      </c>
      <c r="B8" s="877" t="s">
        <v>251</v>
      </c>
      <c r="C8" s="736"/>
      <c r="D8" s="736"/>
      <c r="E8" s="736"/>
      <c r="F8" s="736"/>
    </row>
    <row r="9" spans="1:6" ht="16.5" customHeight="1" x14ac:dyDescent="0.3">
      <c r="A9" s="38"/>
      <c r="B9" s="877" t="s">
        <v>1286</v>
      </c>
      <c r="C9" s="736"/>
      <c r="D9" s="736"/>
      <c r="E9" s="736"/>
      <c r="F9" s="736"/>
    </row>
    <row r="10" spans="1:6" x14ac:dyDescent="0.3">
      <c r="A10" s="38" t="s">
        <v>5</v>
      </c>
      <c r="B10" s="877" t="s">
        <v>1287</v>
      </c>
      <c r="C10" s="877"/>
      <c r="D10" s="877"/>
      <c r="E10" s="877"/>
      <c r="F10" s="877"/>
    </row>
    <row r="11" spans="1:6" x14ac:dyDescent="0.3">
      <c r="A11" s="38"/>
      <c r="B11" s="877" t="s">
        <v>1288</v>
      </c>
      <c r="C11" s="877"/>
      <c r="D11" s="877"/>
      <c r="E11" s="877"/>
      <c r="F11" s="877"/>
    </row>
    <row r="12" spans="1:6" x14ac:dyDescent="0.3">
      <c r="A12" s="38"/>
      <c r="B12" s="206"/>
      <c r="C12" s="2"/>
      <c r="D12" s="2"/>
      <c r="E12" s="2"/>
      <c r="F12" s="2"/>
    </row>
    <row r="13" spans="1:6" ht="18" customHeight="1" x14ac:dyDescent="0.3">
      <c r="A13" s="39" t="s">
        <v>9</v>
      </c>
      <c r="B13" s="782" t="s">
        <v>1360</v>
      </c>
      <c r="C13" s="782"/>
      <c r="D13" s="782"/>
      <c r="E13" s="782"/>
      <c r="F13" s="782"/>
    </row>
    <row r="14" spans="1:6" x14ac:dyDescent="0.3">
      <c r="A14" s="26"/>
      <c r="B14" s="26"/>
      <c r="C14" s="2"/>
      <c r="D14" s="2"/>
      <c r="E14" s="2"/>
      <c r="F14" s="2"/>
    </row>
    <row r="15" spans="1:6" x14ac:dyDescent="0.3">
      <c r="A15" s="26"/>
      <c r="B15" s="39" t="s">
        <v>200</v>
      </c>
      <c r="C15" s="784" t="s">
        <v>304</v>
      </c>
      <c r="D15" s="784"/>
      <c r="E15" s="784"/>
      <c r="F15" s="784"/>
    </row>
    <row r="16" spans="1:6" x14ac:dyDescent="0.3">
      <c r="A16" s="26"/>
      <c r="B16" s="38" t="s">
        <v>48</v>
      </c>
      <c r="C16" s="870" t="s">
        <v>1289</v>
      </c>
      <c r="D16" s="870"/>
      <c r="E16" s="870"/>
      <c r="F16" s="870"/>
    </row>
    <row r="17" spans="1:6" x14ac:dyDescent="0.3">
      <c r="A17" s="26"/>
      <c r="B17" s="38" t="s">
        <v>49</v>
      </c>
      <c r="C17" s="870" t="s">
        <v>1290</v>
      </c>
      <c r="D17" s="870"/>
      <c r="E17" s="870"/>
      <c r="F17" s="870"/>
    </row>
    <row r="18" spans="1:6" ht="30.75" customHeight="1" x14ac:dyDescent="0.3">
      <c r="A18" s="26"/>
      <c r="B18" s="204" t="s">
        <v>50</v>
      </c>
      <c r="C18" s="736" t="s">
        <v>1291</v>
      </c>
      <c r="D18" s="736"/>
      <c r="E18" s="736"/>
      <c r="F18" s="736"/>
    </row>
    <row r="19" spans="1:6" x14ac:dyDescent="0.3">
      <c r="A19" s="2"/>
      <c r="B19" s="2"/>
      <c r="C19" s="2"/>
      <c r="D19" s="2"/>
      <c r="E19" s="2"/>
      <c r="F19" s="2"/>
    </row>
    <row r="20" spans="1:6" x14ac:dyDescent="0.3">
      <c r="A20" s="2"/>
      <c r="B20" s="39" t="s">
        <v>201</v>
      </c>
      <c r="C20" s="805" t="s">
        <v>1335</v>
      </c>
      <c r="D20" s="805"/>
      <c r="E20" s="805"/>
      <c r="F20" s="805"/>
    </row>
    <row r="21" spans="1:6" x14ac:dyDescent="0.3">
      <c r="A21" s="2"/>
      <c r="B21" s="38" t="s">
        <v>48</v>
      </c>
      <c r="C21" s="734" t="s">
        <v>1292</v>
      </c>
      <c r="D21" s="734"/>
      <c r="E21" s="734"/>
      <c r="F21" s="734"/>
    </row>
    <row r="22" spans="1:6" x14ac:dyDescent="0.3">
      <c r="A22" s="2"/>
      <c r="B22" s="38" t="s">
        <v>49</v>
      </c>
      <c r="C22" s="734" t="s">
        <v>1370</v>
      </c>
      <c r="D22" s="734"/>
      <c r="E22" s="734"/>
      <c r="F22" s="734"/>
    </row>
    <row r="23" spans="1:6" x14ac:dyDescent="0.3">
      <c r="A23" s="2"/>
      <c r="B23" s="204" t="s">
        <v>50</v>
      </c>
      <c r="C23" s="734" t="s">
        <v>1293</v>
      </c>
      <c r="D23" s="734"/>
      <c r="E23" s="734"/>
      <c r="F23" s="734"/>
    </row>
    <row r="24" spans="1:6" x14ac:dyDescent="0.3">
      <c r="A24" s="2"/>
      <c r="B24" s="394"/>
      <c r="C24" s="389"/>
      <c r="D24" s="389"/>
      <c r="E24" s="389"/>
      <c r="F24" s="389"/>
    </row>
    <row r="25" spans="1:6" x14ac:dyDescent="0.3">
      <c r="A25" s="2"/>
      <c r="C25" s="2"/>
      <c r="D25" s="2"/>
      <c r="E25" s="2"/>
      <c r="F25" s="205"/>
    </row>
    <row r="26" spans="1:6" x14ac:dyDescent="0.3">
      <c r="A26" s="2"/>
      <c r="B26" s="2"/>
      <c r="C26" s="2"/>
      <c r="D26" s="2"/>
      <c r="E26" s="2"/>
      <c r="F26" s="205"/>
    </row>
    <row r="27" spans="1:6" x14ac:dyDescent="0.3">
      <c r="A27" s="2"/>
      <c r="B27" s="2"/>
      <c r="C27" s="2"/>
      <c r="D27" s="2"/>
      <c r="E27" s="2"/>
      <c r="F27" s="205"/>
    </row>
    <row r="28" spans="1:6" ht="18" x14ac:dyDescent="0.35">
      <c r="A28" s="2"/>
      <c r="B28" s="2"/>
      <c r="C28" s="83" t="s">
        <v>56</v>
      </c>
      <c r="E28" s="83" t="s">
        <v>55</v>
      </c>
      <c r="F28" s="205"/>
    </row>
    <row r="29" spans="1:6" x14ac:dyDescent="0.3">
      <c r="A29" s="2"/>
      <c r="B29" s="2"/>
      <c r="C29" s="2"/>
      <c r="D29" s="2"/>
      <c r="E29" s="2"/>
      <c r="F29" s="205"/>
    </row>
    <row r="30" spans="1:6" x14ac:dyDescent="0.3">
      <c r="A30" s="2"/>
      <c r="B30" s="2"/>
      <c r="C30" s="2"/>
      <c r="D30" s="2"/>
      <c r="E30" s="2"/>
      <c r="F30" s="205"/>
    </row>
    <row r="31" spans="1:6" x14ac:dyDescent="0.3">
      <c r="A31" s="2"/>
      <c r="B31" s="2"/>
      <c r="C31" s="2"/>
      <c r="D31" s="2"/>
      <c r="E31" s="2"/>
      <c r="F31" s="205"/>
    </row>
    <row r="32" spans="1:6" x14ac:dyDescent="0.3">
      <c r="A32" s="2"/>
      <c r="B32" s="2"/>
      <c r="C32" s="2"/>
      <c r="D32" s="2"/>
      <c r="E32" s="2"/>
      <c r="F32" s="205"/>
    </row>
    <row r="33" spans="1:6" x14ac:dyDescent="0.3">
      <c r="A33" s="2"/>
      <c r="B33" s="2"/>
      <c r="C33" s="2"/>
      <c r="D33" s="2"/>
      <c r="E33" s="2"/>
      <c r="F33" s="205"/>
    </row>
    <row r="34" spans="1:6" s="25" customFormat="1" x14ac:dyDescent="0.3">
      <c r="A34" s="2"/>
      <c r="B34" s="2"/>
      <c r="C34" s="2"/>
      <c r="D34" s="2"/>
      <c r="E34" s="2"/>
      <c r="F34" s="180" t="s">
        <v>225</v>
      </c>
    </row>
    <row r="35" spans="1:6" s="25" customFormat="1" x14ac:dyDescent="0.3"/>
    <row r="36" spans="1:6" s="25" customFormat="1" x14ac:dyDescent="0.3"/>
    <row r="37" spans="1:6" s="25" customFormat="1" x14ac:dyDescent="0.3"/>
    <row r="38" spans="1:6" s="25" customFormat="1" x14ac:dyDescent="0.3"/>
    <row r="39" spans="1:6" s="25" customFormat="1" x14ac:dyDescent="0.3"/>
    <row r="40" spans="1:6" s="25" customFormat="1" x14ac:dyDescent="0.3"/>
    <row r="41" spans="1:6" s="25" customFormat="1" x14ac:dyDescent="0.3"/>
    <row r="42" spans="1:6" s="25" customFormat="1" x14ac:dyDescent="0.3"/>
    <row r="43" spans="1:6" s="25" customFormat="1" x14ac:dyDescent="0.3"/>
    <row r="44" spans="1:6" s="25" customFormat="1" x14ac:dyDescent="0.3"/>
    <row r="45" spans="1:6" s="25" customFormat="1" x14ac:dyDescent="0.3"/>
    <row r="46" spans="1:6" s="25" customFormat="1" x14ac:dyDescent="0.3"/>
    <row r="47" spans="1:6" s="25" customFormat="1" x14ac:dyDescent="0.3"/>
    <row r="48" spans="1:6" s="25" customFormat="1" x14ac:dyDescent="0.3"/>
    <row r="49" s="25" customFormat="1" x14ac:dyDescent="0.3"/>
    <row r="50" s="25" customFormat="1" x14ac:dyDescent="0.3"/>
    <row r="51" s="25" customFormat="1" x14ac:dyDescent="0.3"/>
    <row r="52" s="25" customFormat="1" x14ac:dyDescent="0.3"/>
    <row r="53" s="25" customFormat="1" x14ac:dyDescent="0.3"/>
    <row r="54" s="25" customFormat="1" x14ac:dyDescent="0.3"/>
    <row r="55" s="25" customFormat="1" x14ac:dyDescent="0.3"/>
    <row r="56" s="25" customFormat="1" x14ac:dyDescent="0.3"/>
    <row r="57" s="25" customFormat="1" x14ac:dyDescent="0.3"/>
    <row r="58" s="25" customFormat="1" x14ac:dyDescent="0.3"/>
    <row r="59" s="25" customFormat="1" x14ac:dyDescent="0.3"/>
    <row r="60" s="25" customFormat="1" x14ac:dyDescent="0.3"/>
    <row r="61" s="25" customFormat="1" x14ac:dyDescent="0.3"/>
    <row r="62" s="25" customFormat="1" x14ac:dyDescent="0.3"/>
    <row r="63" s="25" customFormat="1" x14ac:dyDescent="0.3"/>
    <row r="64"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25" customFormat="1" x14ac:dyDescent="0.3"/>
    <row r="210" s="25" customFormat="1" x14ac:dyDescent="0.3"/>
    <row r="211" s="25" customFormat="1" x14ac:dyDescent="0.3"/>
    <row r="212" s="25" customFormat="1" x14ac:dyDescent="0.3"/>
    <row r="213" s="25" customFormat="1" x14ac:dyDescent="0.3"/>
    <row r="214" s="25" customFormat="1" x14ac:dyDescent="0.3"/>
    <row r="215" s="25" customFormat="1" x14ac:dyDescent="0.3"/>
    <row r="216" s="25" customFormat="1" x14ac:dyDescent="0.3"/>
    <row r="217" s="25" customFormat="1" x14ac:dyDescent="0.3"/>
    <row r="218" s="25" customFormat="1" x14ac:dyDescent="0.3"/>
    <row r="219" s="25" customFormat="1" x14ac:dyDescent="0.3"/>
    <row r="220" s="25" customFormat="1" x14ac:dyDescent="0.3"/>
    <row r="221" s="25" customFormat="1" x14ac:dyDescent="0.3"/>
    <row r="222" s="25" customFormat="1" x14ac:dyDescent="0.3"/>
    <row r="223" s="25" customFormat="1" x14ac:dyDescent="0.3"/>
    <row r="224" s="25" customFormat="1" x14ac:dyDescent="0.3"/>
    <row r="225" s="25" customFormat="1" x14ac:dyDescent="0.3"/>
    <row r="226" s="25" customFormat="1" x14ac:dyDescent="0.3"/>
    <row r="227" s="25" customFormat="1" x14ac:dyDescent="0.3"/>
    <row r="228" s="25" customFormat="1" x14ac:dyDescent="0.3"/>
    <row r="229" s="25" customFormat="1" x14ac:dyDescent="0.3"/>
    <row r="230" s="25" customFormat="1" x14ac:dyDescent="0.3"/>
    <row r="231" s="25" customFormat="1" x14ac:dyDescent="0.3"/>
    <row r="232" s="25" customFormat="1" x14ac:dyDescent="0.3"/>
    <row r="233" s="25" customFormat="1" x14ac:dyDescent="0.3"/>
    <row r="234" s="25" customFormat="1" x14ac:dyDescent="0.3"/>
    <row r="235" s="25" customFormat="1" x14ac:dyDescent="0.3"/>
    <row r="236" s="25" customFormat="1" x14ac:dyDescent="0.3"/>
    <row r="237" s="25" customFormat="1" x14ac:dyDescent="0.3"/>
    <row r="238" s="25" customFormat="1" x14ac:dyDescent="0.3"/>
    <row r="239" s="25" customFormat="1" x14ac:dyDescent="0.3"/>
    <row r="240" s="25" customFormat="1" x14ac:dyDescent="0.3"/>
    <row r="241" s="25" customFormat="1" x14ac:dyDescent="0.3"/>
    <row r="242" s="25" customFormat="1" x14ac:dyDescent="0.3"/>
    <row r="243" s="25" customFormat="1" x14ac:dyDescent="0.3"/>
    <row r="244" s="25" customFormat="1" x14ac:dyDescent="0.3"/>
    <row r="245" s="25" customFormat="1" x14ac:dyDescent="0.3"/>
    <row r="246" s="25" customFormat="1" x14ac:dyDescent="0.3"/>
    <row r="247" s="25" customFormat="1" x14ac:dyDescent="0.3"/>
    <row r="248" s="25" customFormat="1" x14ac:dyDescent="0.3"/>
    <row r="249" s="25" customFormat="1" x14ac:dyDescent="0.3"/>
    <row r="250" s="25" customFormat="1" x14ac:dyDescent="0.3"/>
    <row r="251" s="25" customFormat="1" x14ac:dyDescent="0.3"/>
    <row r="252" s="25" customFormat="1" x14ac:dyDescent="0.3"/>
    <row r="253" s="25" customFormat="1" x14ac:dyDescent="0.3"/>
    <row r="254" s="25" customFormat="1" x14ac:dyDescent="0.3"/>
    <row r="255" s="25" customFormat="1" x14ac:dyDescent="0.3"/>
    <row r="256" s="25" customFormat="1" x14ac:dyDescent="0.3"/>
    <row r="257" s="25" customFormat="1" x14ac:dyDescent="0.3"/>
    <row r="258" s="25" customFormat="1" x14ac:dyDescent="0.3"/>
    <row r="259" s="25" customFormat="1" x14ac:dyDescent="0.3"/>
    <row r="260" s="25" customFormat="1" x14ac:dyDescent="0.3"/>
    <row r="261" s="25" customFormat="1" x14ac:dyDescent="0.3"/>
    <row r="262" s="25" customFormat="1" x14ac:dyDescent="0.3"/>
    <row r="263" s="25" customFormat="1" x14ac:dyDescent="0.3"/>
    <row r="264" s="25" customFormat="1" x14ac:dyDescent="0.3"/>
    <row r="265" s="25" customFormat="1" x14ac:dyDescent="0.3"/>
    <row r="266" s="25" customFormat="1" x14ac:dyDescent="0.3"/>
    <row r="267" s="25" customFormat="1" x14ac:dyDescent="0.3"/>
    <row r="268" s="25" customFormat="1" x14ac:dyDescent="0.3"/>
    <row r="269" s="25" customFormat="1" x14ac:dyDescent="0.3"/>
    <row r="270" s="25" customFormat="1" x14ac:dyDescent="0.3"/>
    <row r="271" s="25" customFormat="1" x14ac:dyDescent="0.3"/>
    <row r="272" s="25" customFormat="1" x14ac:dyDescent="0.3"/>
    <row r="273" s="25" customFormat="1" x14ac:dyDescent="0.3"/>
    <row r="274" s="25" customFormat="1" x14ac:dyDescent="0.3"/>
    <row r="275" s="25" customFormat="1" x14ac:dyDescent="0.3"/>
    <row r="276" s="25" customFormat="1" x14ac:dyDescent="0.3"/>
    <row r="277" s="25" customFormat="1" x14ac:dyDescent="0.3"/>
    <row r="278" s="25" customFormat="1" x14ac:dyDescent="0.3"/>
    <row r="279" s="25" customFormat="1" x14ac:dyDescent="0.3"/>
    <row r="280" s="25" customFormat="1" x14ac:dyDescent="0.3"/>
    <row r="281" s="25" customFormat="1" x14ac:dyDescent="0.3"/>
    <row r="282" s="25" customFormat="1" x14ac:dyDescent="0.3"/>
    <row r="283" s="25" customFormat="1" x14ac:dyDescent="0.3"/>
    <row r="284" s="25" customFormat="1" x14ac:dyDescent="0.3"/>
    <row r="285" s="25" customFormat="1" x14ac:dyDescent="0.3"/>
    <row r="286" s="25" customFormat="1" x14ac:dyDescent="0.3"/>
    <row r="287" s="25" customFormat="1" x14ac:dyDescent="0.3"/>
    <row r="288" s="25" customFormat="1" x14ac:dyDescent="0.3"/>
    <row r="289" s="25" customFormat="1" x14ac:dyDescent="0.3"/>
    <row r="290" s="25" customFormat="1" x14ac:dyDescent="0.3"/>
    <row r="291" s="25" customFormat="1" x14ac:dyDescent="0.3"/>
    <row r="292" s="25" customFormat="1" x14ac:dyDescent="0.3"/>
    <row r="293" s="25" customFormat="1" x14ac:dyDescent="0.3"/>
    <row r="294" s="25" customFormat="1" x14ac:dyDescent="0.3"/>
    <row r="295" s="25" customFormat="1" x14ac:dyDescent="0.3"/>
    <row r="296" s="25" customFormat="1" x14ac:dyDescent="0.3"/>
    <row r="297" s="25" customFormat="1" x14ac:dyDescent="0.3"/>
    <row r="298" s="25" customFormat="1" x14ac:dyDescent="0.3"/>
    <row r="299" s="25" customFormat="1" x14ac:dyDescent="0.3"/>
    <row r="300" s="25" customFormat="1" x14ac:dyDescent="0.3"/>
    <row r="301" s="25" customFormat="1" x14ac:dyDescent="0.3"/>
    <row r="302" s="25" customFormat="1" x14ac:dyDescent="0.3"/>
    <row r="303" s="25" customFormat="1" x14ac:dyDescent="0.3"/>
    <row r="304" s="25" customFormat="1" x14ac:dyDescent="0.3"/>
    <row r="305" s="25" customFormat="1" x14ac:dyDescent="0.3"/>
    <row r="306" s="25" customFormat="1" x14ac:dyDescent="0.3"/>
    <row r="307" s="25" customFormat="1" x14ac:dyDescent="0.3"/>
    <row r="308" s="25" customFormat="1" x14ac:dyDescent="0.3"/>
    <row r="309" s="25" customFormat="1" x14ac:dyDescent="0.3"/>
    <row r="310" s="25" customFormat="1" x14ac:dyDescent="0.3"/>
    <row r="311" s="25" customFormat="1" x14ac:dyDescent="0.3"/>
    <row r="312" s="25" customFormat="1" x14ac:dyDescent="0.3"/>
    <row r="313" s="25" customFormat="1" x14ac:dyDescent="0.3"/>
    <row r="314" s="25" customFormat="1" x14ac:dyDescent="0.3"/>
    <row r="315" s="25" customFormat="1" x14ac:dyDescent="0.3"/>
    <row r="316" s="25" customFormat="1" x14ac:dyDescent="0.3"/>
    <row r="317" s="25" customFormat="1" x14ac:dyDescent="0.3"/>
    <row r="318" s="25" customFormat="1" x14ac:dyDescent="0.3"/>
    <row r="319" s="25" customFormat="1" x14ac:dyDescent="0.3"/>
    <row r="320" s="25" customFormat="1" x14ac:dyDescent="0.3"/>
    <row r="321" s="25" customFormat="1" x14ac:dyDescent="0.3"/>
    <row r="322" s="25" customFormat="1" x14ac:dyDescent="0.3"/>
    <row r="323" s="25" customFormat="1" x14ac:dyDescent="0.3"/>
    <row r="324" s="25" customFormat="1" x14ac:dyDescent="0.3"/>
    <row r="325" s="25" customFormat="1" x14ac:dyDescent="0.3"/>
    <row r="326" s="25" customFormat="1" x14ac:dyDescent="0.3"/>
    <row r="327" s="25" customFormat="1" x14ac:dyDescent="0.3"/>
    <row r="328" s="25" customFormat="1" x14ac:dyDescent="0.3"/>
    <row r="329" s="25" customFormat="1" x14ac:dyDescent="0.3"/>
    <row r="330" s="25" customFormat="1" x14ac:dyDescent="0.3"/>
    <row r="331" s="25" customFormat="1" x14ac:dyDescent="0.3"/>
    <row r="332" s="25" customFormat="1" x14ac:dyDescent="0.3"/>
    <row r="333" s="25" customFormat="1" x14ac:dyDescent="0.3"/>
    <row r="334" s="25" customFormat="1" x14ac:dyDescent="0.3"/>
    <row r="335" s="25" customFormat="1" x14ac:dyDescent="0.3"/>
    <row r="336" s="25" customFormat="1" x14ac:dyDescent="0.3"/>
    <row r="337" s="25" customFormat="1" x14ac:dyDescent="0.3"/>
    <row r="338" s="25" customFormat="1" x14ac:dyDescent="0.3"/>
    <row r="339" s="25" customFormat="1" x14ac:dyDescent="0.3"/>
    <row r="340" s="25" customFormat="1" x14ac:dyDescent="0.3"/>
    <row r="341" s="25" customFormat="1" x14ac:dyDescent="0.3"/>
    <row r="342" s="25" customFormat="1" x14ac:dyDescent="0.3"/>
  </sheetData>
  <mergeCells count="19">
    <mergeCell ref="C15:F15"/>
    <mergeCell ref="C23:F23"/>
    <mergeCell ref="C22:F22"/>
    <mergeCell ref="C21:F21"/>
    <mergeCell ref="C20:F20"/>
    <mergeCell ref="C18:F18"/>
    <mergeCell ref="C17:F17"/>
    <mergeCell ref="C16:F16"/>
    <mergeCell ref="A1:C1"/>
    <mergeCell ref="A6:A7"/>
    <mergeCell ref="B13:F13"/>
    <mergeCell ref="B4:F4"/>
    <mergeCell ref="B5:F5"/>
    <mergeCell ref="B6:F6"/>
    <mergeCell ref="B8:F8"/>
    <mergeCell ref="B9:F9"/>
    <mergeCell ref="B7:F7"/>
    <mergeCell ref="B10:F10"/>
    <mergeCell ref="B11:F11"/>
  </mergeCells>
  <hyperlinks>
    <hyperlink ref="F34" r:id="rId1" xr:uid="{E318C220-DE42-48B1-9631-BC5B3134C8A4}"/>
    <hyperlink ref="C28" location="'Cause (results)'!A1" display="Back" xr:uid="{F19A141F-EA25-480D-8FD9-BA8B0465102A}"/>
    <hyperlink ref="E28" location="'Link tool'!A1" display="Next" xr:uid="{1D33134D-D2F1-45CF-BA18-4CF3890FCBD1}"/>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AC31-8ACA-42A2-B8D3-D9AAA81BD220}">
  <sheetPr codeName="Sheet18">
    <tabColor theme="4"/>
  </sheetPr>
  <dimension ref="A1:AX168"/>
  <sheetViews>
    <sheetView topLeftCell="A16" workbookViewId="0">
      <selection activeCell="D34" sqref="D34"/>
    </sheetView>
  </sheetViews>
  <sheetFormatPr defaultRowHeight="14.4" x14ac:dyDescent="0.3"/>
  <cols>
    <col min="1" max="1" width="3.33203125" customWidth="1"/>
    <col min="2" max="2" width="35.5546875" customWidth="1"/>
    <col min="3" max="3" width="9.44140625" customWidth="1"/>
    <col min="4" max="4" width="13.33203125" customWidth="1"/>
    <col min="5" max="6" width="10.44140625" customWidth="1"/>
    <col min="7" max="7" width="15.44140625" customWidth="1"/>
    <col min="9" max="9" width="11.5546875" customWidth="1"/>
    <col min="10" max="10" width="15" customWidth="1"/>
    <col min="11" max="11" width="10.88671875" customWidth="1"/>
    <col min="12" max="12" width="11.109375" customWidth="1"/>
    <col min="13" max="13" width="11.5546875" customWidth="1"/>
    <col min="15" max="15" width="13.44140625" customWidth="1"/>
    <col min="16" max="16" width="12.5546875" customWidth="1"/>
    <col min="18" max="19" width="14.44140625" customWidth="1"/>
    <col min="22" max="22" width="11.6640625" customWidth="1"/>
    <col min="24" max="24" width="13.88671875" customWidth="1"/>
    <col min="25" max="25" width="12.88671875" customWidth="1"/>
    <col min="26" max="26" width="17.88671875" customWidth="1"/>
    <col min="27" max="27" width="12.6640625" customWidth="1"/>
    <col min="28" max="28" width="21.44140625" customWidth="1"/>
    <col min="30" max="30" width="10.88671875" customWidth="1"/>
    <col min="31" max="31" width="12.109375" customWidth="1"/>
    <col min="32" max="32" width="18.44140625" customWidth="1"/>
    <col min="33" max="33" width="14.33203125" customWidth="1"/>
    <col min="34" max="34" width="10.5546875" customWidth="1"/>
    <col min="35" max="35" width="14.5546875" customWidth="1"/>
    <col min="38" max="38" width="9.109375" style="25"/>
    <col min="39" max="39" width="37.6640625" style="25" customWidth="1"/>
    <col min="40" max="50" width="9.109375" style="25"/>
  </cols>
  <sheetData>
    <row r="1" spans="1:50" ht="31.2" x14ac:dyDescent="0.6">
      <c r="A1" s="818" t="s">
        <v>1386</v>
      </c>
      <c r="B1" s="818"/>
      <c r="C1" s="818"/>
      <c r="D1" s="818"/>
      <c r="E1" s="818"/>
      <c r="F1" s="818"/>
      <c r="G1" s="818"/>
      <c r="H1" s="818"/>
      <c r="I1" s="2"/>
      <c r="J1" s="2"/>
      <c r="K1" s="2"/>
      <c r="L1" s="2"/>
      <c r="M1" s="2"/>
      <c r="N1" s="2"/>
      <c r="O1" s="2"/>
      <c r="P1" s="2"/>
      <c r="Q1" s="2"/>
      <c r="R1" s="2"/>
      <c r="S1" s="2"/>
      <c r="T1" s="2"/>
      <c r="U1" s="2"/>
      <c r="V1" s="2"/>
      <c r="W1" s="2"/>
      <c r="X1" s="2"/>
      <c r="Y1" s="2"/>
      <c r="Z1" s="2"/>
      <c r="AA1" s="2"/>
      <c r="AB1" s="2"/>
      <c r="AC1" s="2"/>
      <c r="AD1" s="2"/>
      <c r="AE1" s="2"/>
      <c r="AF1" s="2"/>
      <c r="AG1" s="2"/>
      <c r="AH1" s="2"/>
      <c r="AI1" s="2"/>
      <c r="AJ1" s="2"/>
      <c r="AK1" s="2"/>
      <c r="AM1" s="305"/>
    </row>
    <row r="2" spans="1:50"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M2" s="305"/>
    </row>
    <row r="3" spans="1:50" x14ac:dyDescent="0.3">
      <c r="A3" s="2" t="s">
        <v>252</v>
      </c>
      <c r="B3" s="2" t="s">
        <v>1206</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M3" s="305"/>
    </row>
    <row r="4" spans="1:50" x14ac:dyDescent="0.3">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M4" s="305"/>
    </row>
    <row r="5" spans="1:50" x14ac:dyDescent="0.3">
      <c r="A5" s="2"/>
      <c r="C5" s="26" t="s">
        <v>194</v>
      </c>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M5" s="305"/>
    </row>
    <row r="6" spans="1:50" ht="15" customHeight="1" x14ac:dyDescent="0.3">
      <c r="A6" s="2"/>
      <c r="B6" s="53" t="s">
        <v>939</v>
      </c>
      <c r="C6" s="967" t="s">
        <v>305</v>
      </c>
      <c r="D6" s="968"/>
      <c r="E6" s="968"/>
      <c r="F6" s="968"/>
      <c r="G6" s="968"/>
      <c r="H6" s="968"/>
      <c r="I6" s="969"/>
      <c r="J6" s="964" t="s">
        <v>306</v>
      </c>
      <c r="K6" s="966"/>
      <c r="L6" s="964" t="s">
        <v>307</v>
      </c>
      <c r="M6" s="965"/>
      <c r="N6" s="965"/>
      <c r="O6" s="965"/>
      <c r="P6" s="965"/>
      <c r="Q6" s="966"/>
      <c r="R6" s="963" t="s">
        <v>308</v>
      </c>
      <c r="S6" s="963"/>
      <c r="T6" s="963"/>
      <c r="U6" s="963"/>
      <c r="V6" s="963"/>
      <c r="W6" s="963" t="s">
        <v>309</v>
      </c>
      <c r="X6" s="963"/>
      <c r="Y6" s="963"/>
      <c r="Z6" s="963"/>
      <c r="AA6" s="963"/>
      <c r="AB6" s="963"/>
      <c r="AC6" s="963"/>
      <c r="AD6" s="963"/>
      <c r="AE6" s="963"/>
      <c r="AF6" s="964" t="s">
        <v>1140</v>
      </c>
      <c r="AG6" s="965"/>
      <c r="AH6" s="965"/>
      <c r="AI6" s="966"/>
      <c r="AJ6" s="2"/>
      <c r="AK6" s="2"/>
      <c r="AM6" s="305"/>
    </row>
    <row r="7" spans="1:50" s="119" customFormat="1" ht="32.25" customHeight="1" x14ac:dyDescent="0.3">
      <c r="A7" s="114"/>
      <c r="B7" s="88" t="s">
        <v>1138</v>
      </c>
      <c r="C7" s="310" t="str">
        <f>'(To hide)'!E6</f>
        <v>Storage</v>
      </c>
      <c r="D7" s="310" t="str">
        <f>'(To hide)'!F6</f>
        <v>(pre)cooling</v>
      </c>
      <c r="E7" s="310" t="str">
        <f>'(To hide)'!G6</f>
        <v>Processing</v>
      </c>
      <c r="F7" s="310" t="str">
        <f>'(To hide)'!H6</f>
        <v>Packaging</v>
      </c>
      <c r="G7" s="310" t="str">
        <f>'(To hide)'!I6</f>
        <v>Communication</v>
      </c>
      <c r="H7" s="310" t="str">
        <f>'(To hide)'!J6</f>
        <v>Transport</v>
      </c>
      <c r="I7" s="310" t="str">
        <f>'(To hide)'!K6</f>
        <v>Traceability</v>
      </c>
      <c r="J7" s="310" t="str">
        <f>'(To hide)'!L6</f>
        <v>Access to finance/credit</v>
      </c>
      <c r="K7" s="310" t="str">
        <f>'(To hide)'!M6</f>
        <v>Rent</v>
      </c>
      <c r="L7" s="310" t="str">
        <f>'(To hide)'!N6</f>
        <v>Product treatment</v>
      </c>
      <c r="M7" s="310" t="str">
        <f>'(To hide)'!O6</f>
        <v>Sorting and grading</v>
      </c>
      <c r="N7" s="310" t="str">
        <f>'(To hide)'!P6</f>
        <v>Harvest handling</v>
      </c>
      <c r="O7" s="310" t="str">
        <f>'(To hide)'!Q6</f>
        <v>Warehouse Management</v>
      </c>
      <c r="P7" s="310" t="str">
        <f>'(To hide)'!R6</f>
        <v>Training in general</v>
      </c>
      <c r="Q7" s="310" t="str">
        <f>'(To hide)'!S6</f>
        <v>Material</v>
      </c>
      <c r="R7" s="310" t="str">
        <f>'(To hide)'!T6</f>
        <v>Creating market linkage</v>
      </c>
      <c r="S7" s="310" t="str">
        <f>'(To hide)'!U6</f>
        <v>Shorten supply chain</v>
      </c>
      <c r="T7" s="310" t="str">
        <f>'(To hide)'!V6</f>
        <v>Private sector</v>
      </c>
      <c r="U7" s="310" t="str">
        <f>'(To hide)'!W6</f>
        <v>Certification</v>
      </c>
      <c r="V7" s="310" t="str">
        <f>'(To hide)'!X6</f>
        <v>Lead farmer groups</v>
      </c>
      <c r="W7" s="310" t="str">
        <f>'(To hide)'!Y6</f>
        <v>Infrastructure</v>
      </c>
      <c r="X7" s="310" t="str">
        <f>'(To hide)'!Z6</f>
        <v>Financial incentives</v>
      </c>
      <c r="Y7" s="310" t="str">
        <f>'(To hide)'!AA6</f>
        <v>Storage management</v>
      </c>
      <c r="Z7" s="310" t="str">
        <f>'(To hide)'!AB6</f>
        <v>Create community awareness</v>
      </c>
      <c r="AA7" s="310" t="str">
        <f>'(To hide)'!AC6</f>
        <v>Formalize market</v>
      </c>
      <c r="AB7" s="310" t="str">
        <f>'(To hide)'!AD6</f>
        <v>Technology transfer and development</v>
      </c>
      <c r="AC7" s="310" t="str">
        <f>'(To hide)'!AE6</f>
        <v>Climate impact</v>
      </c>
      <c r="AD7" s="310" t="str">
        <f>'(To hide)'!AF6</f>
        <v>Processing</v>
      </c>
      <c r="AE7" s="310" t="str">
        <f>'(To hide)'!AG6</f>
        <v>Legal changes</v>
      </c>
      <c r="AF7" s="310" t="str">
        <f>'(To hide)'!AH6</f>
        <v>Freedom and choice of variety</v>
      </c>
      <c r="AG7" s="310" t="str">
        <f>'(To hide)'!AI6</f>
        <v>Food loss measurement</v>
      </c>
      <c r="AH7" s="310" t="str">
        <f>'(To hide)'!AJ6</f>
        <v>Entrepreneurship</v>
      </c>
      <c r="AI7" s="313" t="str">
        <f>'(To hide)'!AK6</f>
        <v>Trade agreement</v>
      </c>
      <c r="AJ7" s="114"/>
      <c r="AK7" s="114"/>
      <c r="AL7" s="118"/>
      <c r="AM7" s="308"/>
      <c r="AN7" s="118"/>
      <c r="AO7" s="118"/>
      <c r="AP7" s="118"/>
      <c r="AQ7" s="118"/>
      <c r="AR7" s="118"/>
      <c r="AS7" s="118"/>
      <c r="AT7" s="118"/>
      <c r="AU7" s="118"/>
      <c r="AV7" s="118"/>
      <c r="AW7" s="118"/>
      <c r="AX7" s="118"/>
    </row>
    <row r="8" spans="1:50" ht="21.75" customHeight="1" x14ac:dyDescent="0.3">
      <c r="A8" s="2"/>
      <c r="B8" s="169" t="str">
        <f>IFERROR('Cause (results)'!B26,"")</f>
        <v/>
      </c>
      <c r="C8" s="263" t="str">
        <f>IFERROR(VLOOKUP($B8,'(To hide)'!$D$7:$AN$163,2,FALSE),"")</f>
        <v/>
      </c>
      <c r="D8" s="263" t="str">
        <f>IFERROR(VLOOKUP($B8,'(To hide)'!$D$7:$AN$163,3,FALSE),"")</f>
        <v/>
      </c>
      <c r="E8" s="263" t="str">
        <f>IFERROR(VLOOKUP($B8,'(To hide)'!$D$7:$AN$163,4,FALSE),"")</f>
        <v/>
      </c>
      <c r="F8" s="263" t="str">
        <f>IFERROR(VLOOKUP($B8,'(To hide)'!$D$7:$AN$163,5,FALSE),"")</f>
        <v/>
      </c>
      <c r="G8" s="263" t="str">
        <f>IFERROR(VLOOKUP($B8,'(To hide)'!$D$7:$AN$163,6,FALSE),"")</f>
        <v/>
      </c>
      <c r="H8" s="263" t="str">
        <f>IFERROR(VLOOKUP($B8,'(To hide)'!$D$7:$AN$163,7,FALSE),"")</f>
        <v/>
      </c>
      <c r="I8" s="263" t="str">
        <f>IFERROR(VLOOKUP($B8,'(To hide)'!$D$7:$AN$163,8,FALSE),"")</f>
        <v/>
      </c>
      <c r="J8" s="263" t="str">
        <f>IFERROR(VLOOKUP($B8,'(To hide)'!$D$7:$AN$163,9,FALSE),"")</f>
        <v/>
      </c>
      <c r="K8" s="263" t="str">
        <f>IFERROR(VLOOKUP($B8,'(To hide)'!$D$7:$AN$163,10,FALSE),"")</f>
        <v/>
      </c>
      <c r="L8" s="263" t="str">
        <f>IFERROR(VLOOKUP($B8,'(To hide)'!$D$7:$AN$163,11,FALSE),"")</f>
        <v/>
      </c>
      <c r="M8" s="263" t="str">
        <f>IFERROR(VLOOKUP($B8,'(To hide)'!$D$7:$AN$163,12,FALSE),"")</f>
        <v/>
      </c>
      <c r="N8" s="263" t="str">
        <f>IFERROR(VLOOKUP($B8,'(To hide)'!$D$7:$AN$163,13,FALSE),"")</f>
        <v/>
      </c>
      <c r="O8" s="263" t="str">
        <f>IFERROR(VLOOKUP($B8,'(To hide)'!$D$7:$AN$163,14,FALSE),"")</f>
        <v/>
      </c>
      <c r="P8" s="263" t="str">
        <f>IFERROR(VLOOKUP($B8,'(To hide)'!$D$7:$AN$163,15,FALSE),"")</f>
        <v/>
      </c>
      <c r="Q8" s="263" t="str">
        <f>IFERROR(VLOOKUP($B8,'(To hide)'!$D$7:$AN$163,16,FALSE),"")</f>
        <v/>
      </c>
      <c r="R8" s="263" t="str">
        <f>IFERROR(VLOOKUP($B8,'(To hide)'!$D$7:$AN$163,17,FALSE),"")</f>
        <v/>
      </c>
      <c r="S8" s="263" t="str">
        <f>IFERROR(VLOOKUP($B8,'(To hide)'!$D$7:$AN$163,18,FALSE),"")</f>
        <v/>
      </c>
      <c r="T8" s="263" t="str">
        <f>IFERROR(VLOOKUP($B8,'(To hide)'!$D$7:$AN$163,19,FALSE),"")</f>
        <v/>
      </c>
      <c r="U8" s="263" t="str">
        <f>IFERROR(VLOOKUP($B8,'(To hide)'!$D$7:$AN$163,20,FALSE),"")</f>
        <v/>
      </c>
      <c r="V8" s="263" t="str">
        <f>IFERROR(VLOOKUP($B8,'(To hide)'!$D$7:$AN$163,21,FALSE),"")</f>
        <v/>
      </c>
      <c r="W8" s="263" t="str">
        <f>IFERROR(VLOOKUP($B8,'(To hide)'!$D$7:$AN$163,22,FALSE),"")</f>
        <v/>
      </c>
      <c r="X8" s="263" t="str">
        <f>IFERROR(VLOOKUP($B8,'(To hide)'!$D$7:$AN$163,23,FALSE),"")</f>
        <v/>
      </c>
      <c r="Y8" s="263" t="str">
        <f>IFERROR(VLOOKUP($B8,'(To hide)'!$D$7:$AN$163,24,FALSE),"")</f>
        <v/>
      </c>
      <c r="Z8" s="263" t="str">
        <f>IFERROR(VLOOKUP($B8,'(To hide)'!$D$7:$AN$163,25,FALSE),"")</f>
        <v/>
      </c>
      <c r="AA8" s="263" t="str">
        <f>IFERROR(VLOOKUP($B8,'(To hide)'!$D$7:$AN$163,26,FALSE),"")</f>
        <v/>
      </c>
      <c r="AB8" s="263" t="str">
        <f>IFERROR(VLOOKUP($B8,'(To hide)'!$D$7:$AN$163,27,FALSE),"")</f>
        <v/>
      </c>
      <c r="AC8" s="263" t="str">
        <f>IFERROR(VLOOKUP($B8,'(To hide)'!$D$7:$AN$163,28,FALSE),"")</f>
        <v/>
      </c>
      <c r="AD8" s="263" t="str">
        <f>IFERROR(VLOOKUP($B8,'(To hide)'!$D$7:$AN$163,29,FALSE),"")</f>
        <v/>
      </c>
      <c r="AE8" s="263" t="str">
        <f>IFERROR(VLOOKUP($B8,'(To hide)'!$D$7:$AN$163,30,FALSE),"")</f>
        <v/>
      </c>
      <c r="AF8" s="263" t="str">
        <f>IFERROR(VLOOKUP($B8,'(To hide)'!$D$7:$AN$163,31,FALSE),"")</f>
        <v/>
      </c>
      <c r="AG8" s="263" t="str">
        <f>IFERROR(VLOOKUP($B8,'(To hide)'!$D$7:$AN$163,32,FALSE),"")</f>
        <v/>
      </c>
      <c r="AH8" s="263" t="str">
        <f>IFERROR(VLOOKUP($B8,'(To hide)'!$D$7:$AN$163,33,FALSE),"")</f>
        <v/>
      </c>
      <c r="AI8" s="263" t="str">
        <f>IFERROR(VLOOKUP($B8,'(To hide)'!$D$7:$AN$163,34,FALSE),"")</f>
        <v/>
      </c>
      <c r="AJ8" s="2"/>
      <c r="AK8" s="2"/>
      <c r="AM8" s="305"/>
    </row>
    <row r="9" spans="1:50" ht="21.75" customHeight="1" x14ac:dyDescent="0.3">
      <c r="A9" s="2"/>
      <c r="B9" s="169" t="str">
        <f>IFERROR('Cause (results)'!B27,"")</f>
        <v/>
      </c>
      <c r="C9" s="263" t="str">
        <f>IFERROR(VLOOKUP($B9,'(To hide)'!$D$7:$AN$163,2,FALSE),"")</f>
        <v/>
      </c>
      <c r="D9" s="263" t="str">
        <f>IFERROR(VLOOKUP($B9,'(To hide)'!$D$7:$AN$163,3,FALSE),"")</f>
        <v/>
      </c>
      <c r="E9" s="263" t="str">
        <f>IFERROR(VLOOKUP($B9,'(To hide)'!$D$7:$AN$163,4,FALSE),"")</f>
        <v/>
      </c>
      <c r="F9" s="263" t="str">
        <f>IFERROR(VLOOKUP($B9,'(To hide)'!$D$7:$AN$163,5,FALSE),"")</f>
        <v/>
      </c>
      <c r="G9" s="263" t="str">
        <f>IFERROR(VLOOKUP($B9,'(To hide)'!$D$7:$AN$163,6,FALSE),"")</f>
        <v/>
      </c>
      <c r="H9" s="263" t="str">
        <f>IFERROR(VLOOKUP($B9,'(To hide)'!$D$7:$AN$163,7,FALSE),"")</f>
        <v/>
      </c>
      <c r="I9" s="263" t="str">
        <f>IFERROR(VLOOKUP($B9,'(To hide)'!$D$7:$AN$163,8,FALSE),"")</f>
        <v/>
      </c>
      <c r="J9" s="263" t="str">
        <f>IFERROR(VLOOKUP($B9,'(To hide)'!$D$7:$AN$163,9,FALSE),"")</f>
        <v/>
      </c>
      <c r="K9" s="263" t="str">
        <f>IFERROR(VLOOKUP($B9,'(To hide)'!$D$7:$AN$163,10,FALSE),"")</f>
        <v/>
      </c>
      <c r="L9" s="263" t="str">
        <f>IFERROR(VLOOKUP($B9,'(To hide)'!$D$7:$AN$163,11,FALSE),"")</f>
        <v/>
      </c>
      <c r="M9" s="263" t="str">
        <f>IFERROR(VLOOKUP($B9,'(To hide)'!$D$7:$AN$163,12,FALSE),"")</f>
        <v/>
      </c>
      <c r="N9" s="263" t="str">
        <f>IFERROR(VLOOKUP($B9,'(To hide)'!$D$7:$AN$163,13,FALSE),"")</f>
        <v/>
      </c>
      <c r="O9" s="263" t="str">
        <f>IFERROR(VLOOKUP($B9,'(To hide)'!$D$7:$AN$163,14,FALSE),"")</f>
        <v/>
      </c>
      <c r="P9" s="263" t="str">
        <f>IFERROR(VLOOKUP($B9,'(To hide)'!$D$7:$AN$163,15,FALSE),"")</f>
        <v/>
      </c>
      <c r="Q9" s="263" t="str">
        <f>IFERROR(VLOOKUP($B9,'(To hide)'!$D$7:$AN$163,16,FALSE),"")</f>
        <v/>
      </c>
      <c r="R9" s="263" t="str">
        <f>IFERROR(VLOOKUP($B9,'(To hide)'!$D$7:$AN$163,17,FALSE),"")</f>
        <v/>
      </c>
      <c r="S9" s="263" t="str">
        <f>IFERROR(VLOOKUP($B9,'(To hide)'!$D$7:$AN$163,18,FALSE),"")</f>
        <v/>
      </c>
      <c r="T9" s="263" t="str">
        <f>IFERROR(VLOOKUP($B9,'(To hide)'!$D$7:$AN$163,19,FALSE),"")</f>
        <v/>
      </c>
      <c r="U9" s="263" t="str">
        <f>IFERROR(VLOOKUP($B9,'(To hide)'!$D$7:$AN$163,20,FALSE),"")</f>
        <v/>
      </c>
      <c r="V9" s="263" t="str">
        <f>IFERROR(VLOOKUP($B9,'(To hide)'!$D$7:$AN$163,21,FALSE),"")</f>
        <v/>
      </c>
      <c r="W9" s="263" t="str">
        <f>IFERROR(VLOOKUP($B9,'(To hide)'!$D$7:$AN$163,22,FALSE),"")</f>
        <v/>
      </c>
      <c r="X9" s="263" t="str">
        <f>IFERROR(VLOOKUP($B9,'(To hide)'!$D$7:$AN$163,23,FALSE),"")</f>
        <v/>
      </c>
      <c r="Y9" s="263" t="str">
        <f>IFERROR(VLOOKUP($B9,'(To hide)'!$D$7:$AN$163,24,FALSE),"")</f>
        <v/>
      </c>
      <c r="Z9" s="263" t="str">
        <f>IFERROR(VLOOKUP($B9,'(To hide)'!$D$7:$AN$163,25,FALSE),"")</f>
        <v/>
      </c>
      <c r="AA9" s="263" t="str">
        <f>IFERROR(VLOOKUP($B9,'(To hide)'!$D$7:$AN$163,26,FALSE),"")</f>
        <v/>
      </c>
      <c r="AB9" s="263" t="str">
        <f>IFERROR(VLOOKUP($B9,'(To hide)'!$D$7:$AN$163,27,FALSE),"")</f>
        <v/>
      </c>
      <c r="AC9" s="263" t="str">
        <f>IFERROR(VLOOKUP($B9,'(To hide)'!$D$7:$AN$163,28,FALSE),"")</f>
        <v/>
      </c>
      <c r="AD9" s="263" t="str">
        <f>IFERROR(VLOOKUP($B9,'(To hide)'!$D$7:$AN$163,29,FALSE),"")</f>
        <v/>
      </c>
      <c r="AE9" s="263" t="str">
        <f>IFERROR(VLOOKUP($B9,'(To hide)'!$D$7:$AN$163,30,FALSE),"")</f>
        <v/>
      </c>
      <c r="AF9" s="263" t="str">
        <f>IFERROR(VLOOKUP($B9,'(To hide)'!$D$7:$AN$163,31,FALSE),"")</f>
        <v/>
      </c>
      <c r="AG9" s="263" t="str">
        <f>IFERROR(VLOOKUP($B9,'(To hide)'!$D$7:$AN$163,32,FALSE),"")</f>
        <v/>
      </c>
      <c r="AH9" s="263" t="str">
        <f>IFERROR(VLOOKUP($B9,'(To hide)'!$D$7:$AN$163,33,FALSE),"")</f>
        <v/>
      </c>
      <c r="AI9" s="263" t="str">
        <f>IFERROR(VLOOKUP($B9,'(To hide)'!$D$7:$AN$163,34,FALSE),"")</f>
        <v/>
      </c>
      <c r="AJ9" s="2"/>
      <c r="AK9" s="2"/>
      <c r="AM9" s="305"/>
    </row>
    <row r="10" spans="1:50" ht="21.75" customHeight="1" x14ac:dyDescent="0.3">
      <c r="A10" s="2"/>
      <c r="B10" s="169" t="str">
        <f>IFERROR('Cause (results)'!B28,"")</f>
        <v/>
      </c>
      <c r="C10" s="263" t="str">
        <f>IFERROR(VLOOKUP($B10,'(To hide)'!$D$7:$AN$163,2,FALSE),"")</f>
        <v/>
      </c>
      <c r="D10" s="263" t="str">
        <f>IFERROR(VLOOKUP($B10,'(To hide)'!$D$7:$AN$163,3,FALSE),"")</f>
        <v/>
      </c>
      <c r="E10" s="263" t="str">
        <f>IFERROR(VLOOKUP($B10,'(To hide)'!$D$7:$AN$163,4,FALSE),"")</f>
        <v/>
      </c>
      <c r="F10" s="263" t="str">
        <f>IFERROR(VLOOKUP($B10,'(To hide)'!$D$7:$AN$163,5,FALSE),"")</f>
        <v/>
      </c>
      <c r="G10" s="263" t="str">
        <f>IFERROR(VLOOKUP($B10,'(To hide)'!$D$7:$AN$163,6,FALSE),"")</f>
        <v/>
      </c>
      <c r="H10" s="263" t="str">
        <f>IFERROR(VLOOKUP($B10,'(To hide)'!$D$7:$AN$163,7,FALSE),"")</f>
        <v/>
      </c>
      <c r="I10" s="263" t="str">
        <f>IFERROR(VLOOKUP($B10,'(To hide)'!$D$7:$AN$163,8,FALSE),"")</f>
        <v/>
      </c>
      <c r="J10" s="263" t="str">
        <f>IFERROR(VLOOKUP($B10,'(To hide)'!$D$7:$AN$163,9,FALSE),"")</f>
        <v/>
      </c>
      <c r="K10" s="263" t="str">
        <f>IFERROR(VLOOKUP($B10,'(To hide)'!$D$7:$AN$163,10,FALSE),"")</f>
        <v/>
      </c>
      <c r="L10" s="263" t="str">
        <f>IFERROR(VLOOKUP($B10,'(To hide)'!$D$7:$AN$163,11,FALSE),"")</f>
        <v/>
      </c>
      <c r="M10" s="263" t="str">
        <f>IFERROR(VLOOKUP($B10,'(To hide)'!$D$7:$AN$163,12,FALSE),"")</f>
        <v/>
      </c>
      <c r="N10" s="263" t="str">
        <f>IFERROR(VLOOKUP($B10,'(To hide)'!$D$7:$AN$163,13,FALSE),"")</f>
        <v/>
      </c>
      <c r="O10" s="263" t="str">
        <f>IFERROR(VLOOKUP($B10,'(To hide)'!$D$7:$AN$163,14,FALSE),"")</f>
        <v/>
      </c>
      <c r="P10" s="263" t="str">
        <f>IFERROR(VLOOKUP($B10,'(To hide)'!$D$7:$AN$163,15,FALSE),"")</f>
        <v/>
      </c>
      <c r="Q10" s="263" t="str">
        <f>IFERROR(VLOOKUP($B10,'(To hide)'!$D$7:$AN$163,16,FALSE),"")</f>
        <v/>
      </c>
      <c r="R10" s="263" t="str">
        <f>IFERROR(VLOOKUP($B10,'(To hide)'!$D$7:$AN$163,17,FALSE),"")</f>
        <v/>
      </c>
      <c r="S10" s="263" t="str">
        <f>IFERROR(VLOOKUP($B10,'(To hide)'!$D$7:$AN$163,18,FALSE),"")</f>
        <v/>
      </c>
      <c r="T10" s="263" t="str">
        <f>IFERROR(VLOOKUP($B10,'(To hide)'!$D$7:$AN$163,19,FALSE),"")</f>
        <v/>
      </c>
      <c r="U10" s="263" t="str">
        <f>IFERROR(VLOOKUP($B10,'(To hide)'!$D$7:$AN$163,20,FALSE),"")</f>
        <v/>
      </c>
      <c r="V10" s="263" t="str">
        <f>IFERROR(VLOOKUP($B10,'(To hide)'!$D$7:$AN$163,21,FALSE),"")</f>
        <v/>
      </c>
      <c r="W10" s="263" t="str">
        <f>IFERROR(VLOOKUP($B10,'(To hide)'!$D$7:$AN$163,22,FALSE),"")</f>
        <v/>
      </c>
      <c r="X10" s="263" t="str">
        <f>IFERROR(VLOOKUP($B10,'(To hide)'!$D$7:$AN$163,23,FALSE),"")</f>
        <v/>
      </c>
      <c r="Y10" s="263" t="str">
        <f>IFERROR(VLOOKUP($B10,'(To hide)'!$D$7:$AN$163,24,FALSE),"")</f>
        <v/>
      </c>
      <c r="Z10" s="263" t="str">
        <f>IFERROR(VLOOKUP($B10,'(To hide)'!$D$7:$AN$163,25,FALSE),"")</f>
        <v/>
      </c>
      <c r="AA10" s="263" t="str">
        <f>IFERROR(VLOOKUP($B10,'(To hide)'!$D$7:$AN$163,26,FALSE),"")</f>
        <v/>
      </c>
      <c r="AB10" s="263" t="str">
        <f>IFERROR(VLOOKUP($B10,'(To hide)'!$D$7:$AN$163,27,FALSE),"")</f>
        <v/>
      </c>
      <c r="AC10" s="263" t="str">
        <f>IFERROR(VLOOKUP($B10,'(To hide)'!$D$7:$AN$163,28,FALSE),"")</f>
        <v/>
      </c>
      <c r="AD10" s="263" t="str">
        <f>IFERROR(VLOOKUP($B10,'(To hide)'!$D$7:$AN$163,29,FALSE),"")</f>
        <v/>
      </c>
      <c r="AE10" s="263" t="str">
        <f>IFERROR(VLOOKUP($B10,'(To hide)'!$D$7:$AN$163,30,FALSE),"")</f>
        <v/>
      </c>
      <c r="AF10" s="263" t="str">
        <f>IFERROR(VLOOKUP($B10,'(To hide)'!$D$7:$AN$163,31,FALSE),"")</f>
        <v/>
      </c>
      <c r="AG10" s="263" t="str">
        <f>IFERROR(VLOOKUP($B10,'(To hide)'!$D$7:$AN$163,32,FALSE),"")</f>
        <v/>
      </c>
      <c r="AH10" s="263" t="str">
        <f>IFERROR(VLOOKUP($B10,'(To hide)'!$D$7:$AN$163,33,FALSE),"")</f>
        <v/>
      </c>
      <c r="AI10" s="263" t="str">
        <f>IFERROR(VLOOKUP($B10,'(To hide)'!$D$7:$AN$163,34,FALSE),"")</f>
        <v/>
      </c>
      <c r="AJ10" s="2"/>
      <c r="AK10" s="2"/>
      <c r="AM10" s="305"/>
    </row>
    <row r="11" spans="1:50" ht="21.75" customHeight="1" x14ac:dyDescent="0.3">
      <c r="A11" s="2"/>
      <c r="B11" s="169" t="str">
        <f>IFERROR('Cause (results)'!B29,"")</f>
        <v/>
      </c>
      <c r="C11" s="263" t="str">
        <f>IFERROR(VLOOKUP($B11,'(To hide)'!$D$7:$AN$163,2,FALSE),"")</f>
        <v/>
      </c>
      <c r="D11" s="263" t="str">
        <f>IFERROR(VLOOKUP($B11,'(To hide)'!$D$7:$AN$163,3,FALSE),"")</f>
        <v/>
      </c>
      <c r="E11" s="263" t="str">
        <f>IFERROR(VLOOKUP($B11,'(To hide)'!$D$7:$AN$163,4,FALSE),"")</f>
        <v/>
      </c>
      <c r="F11" s="263" t="str">
        <f>IFERROR(VLOOKUP($B11,'(To hide)'!$D$7:$AN$163,5,FALSE),"")</f>
        <v/>
      </c>
      <c r="G11" s="263" t="str">
        <f>IFERROR(VLOOKUP($B11,'(To hide)'!$D$7:$AN$163,6,FALSE),"")</f>
        <v/>
      </c>
      <c r="H11" s="263" t="str">
        <f>IFERROR(VLOOKUP($B11,'(To hide)'!$D$7:$AN$163,7,FALSE),"")</f>
        <v/>
      </c>
      <c r="I11" s="263" t="str">
        <f>IFERROR(VLOOKUP($B11,'(To hide)'!$D$7:$AN$163,8,FALSE),"")</f>
        <v/>
      </c>
      <c r="J11" s="263" t="str">
        <f>IFERROR(VLOOKUP($B11,'(To hide)'!$D$7:$AN$163,9,FALSE),"")</f>
        <v/>
      </c>
      <c r="K11" s="263" t="str">
        <f>IFERROR(VLOOKUP($B11,'(To hide)'!$D$7:$AN$163,10,FALSE),"")</f>
        <v/>
      </c>
      <c r="L11" s="263" t="str">
        <f>IFERROR(VLOOKUP($B11,'(To hide)'!$D$7:$AN$163,11,FALSE),"")</f>
        <v/>
      </c>
      <c r="M11" s="263" t="str">
        <f>IFERROR(VLOOKUP($B11,'(To hide)'!$D$7:$AN$163,12,FALSE),"")</f>
        <v/>
      </c>
      <c r="N11" s="263" t="str">
        <f>IFERROR(VLOOKUP($B11,'(To hide)'!$D$7:$AN$163,13,FALSE),"")</f>
        <v/>
      </c>
      <c r="O11" s="263" t="str">
        <f>IFERROR(VLOOKUP($B11,'(To hide)'!$D$7:$AN$163,14,FALSE),"")</f>
        <v/>
      </c>
      <c r="P11" s="263" t="str">
        <f>IFERROR(VLOOKUP($B11,'(To hide)'!$D$7:$AN$163,15,FALSE),"")</f>
        <v/>
      </c>
      <c r="Q11" s="263" t="str">
        <f>IFERROR(VLOOKUP($B11,'(To hide)'!$D$7:$AN$163,16,FALSE),"")</f>
        <v/>
      </c>
      <c r="R11" s="263" t="str">
        <f>IFERROR(VLOOKUP($B11,'(To hide)'!$D$7:$AN$163,17,FALSE),"")</f>
        <v/>
      </c>
      <c r="S11" s="263" t="str">
        <f>IFERROR(VLOOKUP($B11,'(To hide)'!$D$7:$AN$163,18,FALSE),"")</f>
        <v/>
      </c>
      <c r="T11" s="263" t="str">
        <f>IFERROR(VLOOKUP($B11,'(To hide)'!$D$7:$AN$163,19,FALSE),"")</f>
        <v/>
      </c>
      <c r="U11" s="263" t="str">
        <f>IFERROR(VLOOKUP($B11,'(To hide)'!$D$7:$AN$163,20,FALSE),"")</f>
        <v/>
      </c>
      <c r="V11" s="263" t="str">
        <f>IFERROR(VLOOKUP($B11,'(To hide)'!$D$7:$AN$163,21,FALSE),"")</f>
        <v/>
      </c>
      <c r="W11" s="263" t="str">
        <f>IFERROR(VLOOKUP($B11,'(To hide)'!$D$7:$AN$163,22,FALSE),"")</f>
        <v/>
      </c>
      <c r="X11" s="263" t="str">
        <f>IFERROR(VLOOKUP($B11,'(To hide)'!$D$7:$AN$163,23,FALSE),"")</f>
        <v/>
      </c>
      <c r="Y11" s="263" t="str">
        <f>IFERROR(VLOOKUP($B11,'(To hide)'!$D$7:$AN$163,24,FALSE),"")</f>
        <v/>
      </c>
      <c r="Z11" s="263" t="str">
        <f>IFERROR(VLOOKUP($B11,'(To hide)'!$D$7:$AN$163,25,FALSE),"")</f>
        <v/>
      </c>
      <c r="AA11" s="263" t="str">
        <f>IFERROR(VLOOKUP($B11,'(To hide)'!$D$7:$AN$163,26,FALSE),"")</f>
        <v/>
      </c>
      <c r="AB11" s="263" t="str">
        <f>IFERROR(VLOOKUP($B11,'(To hide)'!$D$7:$AN$163,27,FALSE),"")</f>
        <v/>
      </c>
      <c r="AC11" s="263" t="str">
        <f>IFERROR(VLOOKUP($B11,'(To hide)'!$D$7:$AN$163,28,FALSE),"")</f>
        <v/>
      </c>
      <c r="AD11" s="263" t="str">
        <f>IFERROR(VLOOKUP($B11,'(To hide)'!$D$7:$AN$163,29,FALSE),"")</f>
        <v/>
      </c>
      <c r="AE11" s="263" t="str">
        <f>IFERROR(VLOOKUP($B11,'(To hide)'!$D$7:$AN$163,30,FALSE),"")</f>
        <v/>
      </c>
      <c r="AF11" s="263" t="str">
        <f>IFERROR(VLOOKUP($B11,'(To hide)'!$D$7:$AN$163,31,FALSE),"")</f>
        <v/>
      </c>
      <c r="AG11" s="263" t="str">
        <f>IFERROR(VLOOKUP($B11,'(To hide)'!$D$7:$AN$163,32,FALSE),"")</f>
        <v/>
      </c>
      <c r="AH11" s="263" t="str">
        <f>IFERROR(VLOOKUP($B11,'(To hide)'!$D$7:$AN$163,33,FALSE),"")</f>
        <v/>
      </c>
      <c r="AI11" s="263" t="str">
        <f>IFERROR(VLOOKUP($B11,'(To hide)'!$D$7:$AN$163,34,FALSE),"")</f>
        <v/>
      </c>
      <c r="AJ11" s="2"/>
      <c r="AK11" s="2"/>
      <c r="AM11" s="306"/>
    </row>
    <row r="12" spans="1:50" ht="21.75" customHeight="1" x14ac:dyDescent="0.3">
      <c r="A12" s="2"/>
      <c r="B12" s="169" t="str">
        <f>IFERROR('Cause (results)'!B30,"")</f>
        <v/>
      </c>
      <c r="C12" s="263" t="str">
        <f>IFERROR(VLOOKUP($B12,'(To hide)'!$D$7:$AN$163,2,FALSE),"")</f>
        <v/>
      </c>
      <c r="D12" s="263" t="str">
        <f>IFERROR(VLOOKUP($B12,'(To hide)'!$D$7:$AN$163,3,FALSE),"")</f>
        <v/>
      </c>
      <c r="E12" s="263" t="str">
        <f>IFERROR(VLOOKUP($B12,'(To hide)'!$D$7:$AN$163,4,FALSE),"")</f>
        <v/>
      </c>
      <c r="F12" s="263" t="str">
        <f>IFERROR(VLOOKUP($B12,'(To hide)'!$D$7:$AN$163,5,FALSE),"")</f>
        <v/>
      </c>
      <c r="G12" s="263" t="str">
        <f>IFERROR(VLOOKUP($B12,'(To hide)'!$D$7:$AN$163,6,FALSE),"")</f>
        <v/>
      </c>
      <c r="H12" s="263" t="str">
        <f>IFERROR(VLOOKUP($B12,'(To hide)'!$D$7:$AN$163,7,FALSE),"")</f>
        <v/>
      </c>
      <c r="I12" s="263" t="str">
        <f>IFERROR(VLOOKUP($B12,'(To hide)'!$D$7:$AN$163,8,FALSE),"")</f>
        <v/>
      </c>
      <c r="J12" s="263" t="str">
        <f>IFERROR(VLOOKUP($B12,'(To hide)'!$D$7:$AN$163,9,FALSE),"")</f>
        <v/>
      </c>
      <c r="K12" s="263" t="str">
        <f>IFERROR(VLOOKUP($B12,'(To hide)'!$D$7:$AN$163,10,FALSE),"")</f>
        <v/>
      </c>
      <c r="L12" s="263" t="str">
        <f>IFERROR(VLOOKUP($B12,'(To hide)'!$D$7:$AN$163,11,FALSE),"")</f>
        <v/>
      </c>
      <c r="M12" s="263" t="str">
        <f>IFERROR(VLOOKUP($B12,'(To hide)'!$D$7:$AN$163,12,FALSE),"")</f>
        <v/>
      </c>
      <c r="N12" s="263" t="str">
        <f>IFERROR(VLOOKUP($B12,'(To hide)'!$D$7:$AN$163,13,FALSE),"")</f>
        <v/>
      </c>
      <c r="O12" s="263" t="str">
        <f>IFERROR(VLOOKUP($B12,'(To hide)'!$D$7:$AN$163,14,FALSE),"")</f>
        <v/>
      </c>
      <c r="P12" s="263" t="str">
        <f>IFERROR(VLOOKUP($B12,'(To hide)'!$D$7:$AN$163,15,FALSE),"")</f>
        <v/>
      </c>
      <c r="Q12" s="263" t="str">
        <f>IFERROR(VLOOKUP($B12,'(To hide)'!$D$7:$AN$163,16,FALSE),"")</f>
        <v/>
      </c>
      <c r="R12" s="263" t="str">
        <f>IFERROR(VLOOKUP($B12,'(To hide)'!$D$7:$AN$163,17,FALSE),"")</f>
        <v/>
      </c>
      <c r="S12" s="263" t="str">
        <f>IFERROR(VLOOKUP($B12,'(To hide)'!$D$7:$AN$163,18,FALSE),"")</f>
        <v/>
      </c>
      <c r="T12" s="263" t="str">
        <f>IFERROR(VLOOKUP($B12,'(To hide)'!$D$7:$AN$163,19,FALSE),"")</f>
        <v/>
      </c>
      <c r="U12" s="263" t="str">
        <f>IFERROR(VLOOKUP($B12,'(To hide)'!$D$7:$AN$163,20,FALSE),"")</f>
        <v/>
      </c>
      <c r="V12" s="263" t="str">
        <f>IFERROR(VLOOKUP($B12,'(To hide)'!$D$7:$AN$163,21,FALSE),"")</f>
        <v/>
      </c>
      <c r="W12" s="263" t="str">
        <f>IFERROR(VLOOKUP($B12,'(To hide)'!$D$7:$AN$163,22,FALSE),"")</f>
        <v/>
      </c>
      <c r="X12" s="263" t="str">
        <f>IFERROR(VLOOKUP($B12,'(To hide)'!$D$7:$AN$163,23,FALSE),"")</f>
        <v/>
      </c>
      <c r="Y12" s="263" t="str">
        <f>IFERROR(VLOOKUP($B12,'(To hide)'!$D$7:$AN$163,24,FALSE),"")</f>
        <v/>
      </c>
      <c r="Z12" s="263" t="str">
        <f>IFERROR(VLOOKUP($B12,'(To hide)'!$D$7:$AN$163,25,FALSE),"")</f>
        <v/>
      </c>
      <c r="AA12" s="263" t="str">
        <f>IFERROR(VLOOKUP($B12,'(To hide)'!$D$7:$AN$163,26,FALSE),"")</f>
        <v/>
      </c>
      <c r="AB12" s="263" t="str">
        <f>IFERROR(VLOOKUP($B12,'(To hide)'!$D$7:$AN$163,27,FALSE),"")</f>
        <v/>
      </c>
      <c r="AC12" s="263" t="str">
        <f>IFERROR(VLOOKUP($B12,'(To hide)'!$D$7:$AN$163,28,FALSE),"")</f>
        <v/>
      </c>
      <c r="AD12" s="263" t="str">
        <f>IFERROR(VLOOKUP($B12,'(To hide)'!$D$7:$AN$163,29,FALSE),"")</f>
        <v/>
      </c>
      <c r="AE12" s="263" t="str">
        <f>IFERROR(VLOOKUP($B12,'(To hide)'!$D$7:$AN$163,30,FALSE),"")</f>
        <v/>
      </c>
      <c r="AF12" s="263" t="str">
        <f>IFERROR(VLOOKUP($B12,'(To hide)'!$D$7:$AN$163,31,FALSE),"")</f>
        <v/>
      </c>
      <c r="AG12" s="263" t="str">
        <f>IFERROR(VLOOKUP($B12,'(To hide)'!$D$7:$AN$163,32,FALSE),"")</f>
        <v/>
      </c>
      <c r="AH12" s="263" t="str">
        <f>IFERROR(VLOOKUP($B12,'(To hide)'!$D$7:$AN$163,33,FALSE),"")</f>
        <v/>
      </c>
      <c r="AI12" s="263" t="str">
        <f>IFERROR(VLOOKUP($B12,'(To hide)'!$D$7:$AN$163,34,FALSE),"")</f>
        <v/>
      </c>
      <c r="AJ12" s="2"/>
      <c r="AK12" s="2"/>
      <c r="AM12" s="305"/>
    </row>
    <row r="13" spans="1:50" ht="21.75" customHeight="1" x14ac:dyDescent="0.3">
      <c r="A13" s="2"/>
      <c r="B13" s="169" t="str">
        <f>IFERROR('Cause (results)'!B31,"")</f>
        <v/>
      </c>
      <c r="C13" s="263" t="str">
        <f>IFERROR(VLOOKUP($B13,'(To hide)'!$D$7:$AN$163,2,FALSE),"")</f>
        <v/>
      </c>
      <c r="D13" s="263" t="str">
        <f>IFERROR(VLOOKUP($B13,'(To hide)'!$D$7:$AN$163,3,FALSE),"")</f>
        <v/>
      </c>
      <c r="E13" s="263" t="str">
        <f>IFERROR(VLOOKUP($B13,'(To hide)'!$D$7:$AN$163,4,FALSE),"")</f>
        <v/>
      </c>
      <c r="F13" s="263" t="str">
        <f>IFERROR(VLOOKUP($B13,'(To hide)'!$D$7:$AN$163,5,FALSE),"")</f>
        <v/>
      </c>
      <c r="G13" s="263" t="str">
        <f>IFERROR(VLOOKUP($B13,'(To hide)'!$D$7:$AN$163,6,FALSE),"")</f>
        <v/>
      </c>
      <c r="H13" s="263" t="str">
        <f>IFERROR(VLOOKUP($B13,'(To hide)'!$D$7:$AN$163,7,FALSE),"")</f>
        <v/>
      </c>
      <c r="I13" s="263" t="str">
        <f>IFERROR(VLOOKUP($B13,'(To hide)'!$D$7:$AN$163,8,FALSE),"")</f>
        <v/>
      </c>
      <c r="J13" s="263" t="str">
        <f>IFERROR(VLOOKUP($B13,'(To hide)'!$D$7:$AN$163,9,FALSE),"")</f>
        <v/>
      </c>
      <c r="K13" s="263" t="str">
        <f>IFERROR(VLOOKUP($B13,'(To hide)'!$D$7:$AN$163,10,FALSE),"")</f>
        <v/>
      </c>
      <c r="L13" s="263" t="str">
        <f>IFERROR(VLOOKUP($B13,'(To hide)'!$D$7:$AN$163,11,FALSE),"")</f>
        <v/>
      </c>
      <c r="M13" s="263" t="str">
        <f>IFERROR(VLOOKUP($B13,'(To hide)'!$D$7:$AN$163,12,FALSE),"")</f>
        <v/>
      </c>
      <c r="N13" s="263" t="str">
        <f>IFERROR(VLOOKUP($B13,'(To hide)'!$D$7:$AN$163,13,FALSE),"")</f>
        <v/>
      </c>
      <c r="O13" s="263" t="str">
        <f>IFERROR(VLOOKUP($B13,'(To hide)'!$D$7:$AN$163,14,FALSE),"")</f>
        <v/>
      </c>
      <c r="P13" s="263" t="str">
        <f>IFERROR(VLOOKUP($B13,'(To hide)'!$D$7:$AN$163,15,FALSE),"")</f>
        <v/>
      </c>
      <c r="Q13" s="263" t="str">
        <f>IFERROR(VLOOKUP($B13,'(To hide)'!$D$7:$AN$163,16,FALSE),"")</f>
        <v/>
      </c>
      <c r="R13" s="263" t="str">
        <f>IFERROR(VLOOKUP($B13,'(To hide)'!$D$7:$AN$163,17,FALSE),"")</f>
        <v/>
      </c>
      <c r="S13" s="263" t="str">
        <f>IFERROR(VLOOKUP($B13,'(To hide)'!$D$7:$AN$163,18,FALSE),"")</f>
        <v/>
      </c>
      <c r="T13" s="263" t="str">
        <f>IFERROR(VLOOKUP($B13,'(To hide)'!$D$7:$AN$163,19,FALSE),"")</f>
        <v/>
      </c>
      <c r="U13" s="263" t="str">
        <f>IFERROR(VLOOKUP($B13,'(To hide)'!$D$7:$AN$163,20,FALSE),"")</f>
        <v/>
      </c>
      <c r="V13" s="263" t="str">
        <f>IFERROR(VLOOKUP($B13,'(To hide)'!$D$7:$AN$163,21,FALSE),"")</f>
        <v/>
      </c>
      <c r="W13" s="263" t="str">
        <f>IFERROR(VLOOKUP($B13,'(To hide)'!$D$7:$AN$163,22,FALSE),"")</f>
        <v/>
      </c>
      <c r="X13" s="263" t="str">
        <f>IFERROR(VLOOKUP($B13,'(To hide)'!$D$7:$AN$163,23,FALSE),"")</f>
        <v/>
      </c>
      <c r="Y13" s="263" t="str">
        <f>IFERROR(VLOOKUP($B13,'(To hide)'!$D$7:$AN$163,24,FALSE),"")</f>
        <v/>
      </c>
      <c r="Z13" s="263" t="str">
        <f>IFERROR(VLOOKUP($B13,'(To hide)'!$D$7:$AN$163,25,FALSE),"")</f>
        <v/>
      </c>
      <c r="AA13" s="263" t="str">
        <f>IFERROR(VLOOKUP($B13,'(To hide)'!$D$7:$AN$163,26,FALSE),"")</f>
        <v/>
      </c>
      <c r="AB13" s="263" t="str">
        <f>IFERROR(VLOOKUP($B13,'(To hide)'!$D$7:$AN$163,27,FALSE),"")</f>
        <v/>
      </c>
      <c r="AC13" s="263" t="str">
        <f>IFERROR(VLOOKUP($B13,'(To hide)'!$D$7:$AN$163,28,FALSE),"")</f>
        <v/>
      </c>
      <c r="AD13" s="263" t="str">
        <f>IFERROR(VLOOKUP($B13,'(To hide)'!$D$7:$AN$163,29,FALSE),"")</f>
        <v/>
      </c>
      <c r="AE13" s="263" t="str">
        <f>IFERROR(VLOOKUP($B13,'(To hide)'!$D$7:$AN$163,30,FALSE),"")</f>
        <v/>
      </c>
      <c r="AF13" s="263" t="str">
        <f>IFERROR(VLOOKUP($B13,'(To hide)'!$D$7:$AN$163,31,FALSE),"")</f>
        <v/>
      </c>
      <c r="AG13" s="263" t="str">
        <f>IFERROR(VLOOKUP($B13,'(To hide)'!$D$7:$AN$163,32,FALSE),"")</f>
        <v/>
      </c>
      <c r="AH13" s="263" t="str">
        <f>IFERROR(VLOOKUP($B13,'(To hide)'!$D$7:$AN$163,33,FALSE),"")</f>
        <v/>
      </c>
      <c r="AI13" s="263" t="str">
        <f>IFERROR(VLOOKUP($B13,'(To hide)'!$D$7:$AN$163,34,FALSE),"")</f>
        <v/>
      </c>
      <c r="AJ13" s="2"/>
      <c r="AK13" s="2"/>
      <c r="AM13" s="305"/>
    </row>
    <row r="14" spans="1:50" ht="21.75" customHeight="1" x14ac:dyDescent="0.3">
      <c r="A14" s="2"/>
      <c r="B14" s="169" t="str">
        <f>IFERROR('Cause (results)'!B32,"")</f>
        <v/>
      </c>
      <c r="C14" s="263" t="str">
        <f>IFERROR(VLOOKUP($B14,'(To hide)'!$D$7:$AN$163,2,FALSE),"")</f>
        <v/>
      </c>
      <c r="D14" s="263" t="str">
        <f>IFERROR(VLOOKUP($B14,'(To hide)'!$D$7:$AN$163,3,FALSE),"")</f>
        <v/>
      </c>
      <c r="E14" s="263" t="str">
        <f>IFERROR(VLOOKUP($B14,'(To hide)'!$D$7:$AN$163,4,FALSE),"")</f>
        <v/>
      </c>
      <c r="F14" s="263" t="str">
        <f>IFERROR(VLOOKUP($B14,'(To hide)'!$D$7:$AN$163,5,FALSE),"")</f>
        <v/>
      </c>
      <c r="G14" s="263" t="str">
        <f>IFERROR(VLOOKUP($B14,'(To hide)'!$D$7:$AN$163,6,FALSE),"")</f>
        <v/>
      </c>
      <c r="H14" s="263" t="str">
        <f>IFERROR(VLOOKUP($B14,'(To hide)'!$D$7:$AN$163,7,FALSE),"")</f>
        <v/>
      </c>
      <c r="I14" s="263" t="str">
        <f>IFERROR(VLOOKUP($B14,'(To hide)'!$D$7:$AN$163,8,FALSE),"")</f>
        <v/>
      </c>
      <c r="J14" s="263" t="str">
        <f>IFERROR(VLOOKUP($B14,'(To hide)'!$D$7:$AN$163,9,FALSE),"")</f>
        <v/>
      </c>
      <c r="K14" s="263" t="str">
        <f>IFERROR(VLOOKUP($B14,'(To hide)'!$D$7:$AN$163,10,FALSE),"")</f>
        <v/>
      </c>
      <c r="L14" s="263" t="str">
        <f>IFERROR(VLOOKUP($B14,'(To hide)'!$D$7:$AN$163,11,FALSE),"")</f>
        <v/>
      </c>
      <c r="M14" s="263" t="str">
        <f>IFERROR(VLOOKUP($B14,'(To hide)'!$D$7:$AN$163,12,FALSE),"")</f>
        <v/>
      </c>
      <c r="N14" s="263" t="str">
        <f>IFERROR(VLOOKUP($B14,'(To hide)'!$D$7:$AN$163,13,FALSE),"")</f>
        <v/>
      </c>
      <c r="O14" s="263" t="str">
        <f>IFERROR(VLOOKUP($B14,'(To hide)'!$D$7:$AN$163,14,FALSE),"")</f>
        <v/>
      </c>
      <c r="P14" s="263" t="str">
        <f>IFERROR(VLOOKUP($B14,'(To hide)'!$D$7:$AN$163,15,FALSE),"")</f>
        <v/>
      </c>
      <c r="Q14" s="263" t="str">
        <f>IFERROR(VLOOKUP($B14,'(To hide)'!$D$7:$AN$163,16,FALSE),"")</f>
        <v/>
      </c>
      <c r="R14" s="263" t="str">
        <f>IFERROR(VLOOKUP($B14,'(To hide)'!$D$7:$AN$163,17,FALSE),"")</f>
        <v/>
      </c>
      <c r="S14" s="263" t="str">
        <f>IFERROR(VLOOKUP($B14,'(To hide)'!$D$7:$AN$163,18,FALSE),"")</f>
        <v/>
      </c>
      <c r="T14" s="263" t="str">
        <f>IFERROR(VLOOKUP($B14,'(To hide)'!$D$7:$AN$163,19,FALSE),"")</f>
        <v/>
      </c>
      <c r="U14" s="263" t="str">
        <f>IFERROR(VLOOKUP($B14,'(To hide)'!$D$7:$AN$163,20,FALSE),"")</f>
        <v/>
      </c>
      <c r="V14" s="263" t="str">
        <f>IFERROR(VLOOKUP($B14,'(To hide)'!$D$7:$AN$163,21,FALSE),"")</f>
        <v/>
      </c>
      <c r="W14" s="263" t="str">
        <f>IFERROR(VLOOKUP($B14,'(To hide)'!$D$7:$AN$163,22,FALSE),"")</f>
        <v/>
      </c>
      <c r="X14" s="263" t="str">
        <f>IFERROR(VLOOKUP($B14,'(To hide)'!$D$7:$AN$163,23,FALSE),"")</f>
        <v/>
      </c>
      <c r="Y14" s="263" t="str">
        <f>IFERROR(VLOOKUP($B14,'(To hide)'!$D$7:$AN$163,24,FALSE),"")</f>
        <v/>
      </c>
      <c r="Z14" s="263" t="str">
        <f>IFERROR(VLOOKUP($B14,'(To hide)'!$D$7:$AN$163,25,FALSE),"")</f>
        <v/>
      </c>
      <c r="AA14" s="263" t="str">
        <f>IFERROR(VLOOKUP($B14,'(To hide)'!$D$7:$AN$163,26,FALSE),"")</f>
        <v/>
      </c>
      <c r="AB14" s="263" t="str">
        <f>IFERROR(VLOOKUP($B14,'(To hide)'!$D$7:$AN$163,27,FALSE),"")</f>
        <v/>
      </c>
      <c r="AC14" s="263" t="str">
        <f>IFERROR(VLOOKUP($B14,'(To hide)'!$D$7:$AN$163,28,FALSE),"")</f>
        <v/>
      </c>
      <c r="AD14" s="263" t="str">
        <f>IFERROR(VLOOKUP($B14,'(To hide)'!$D$7:$AN$163,29,FALSE),"")</f>
        <v/>
      </c>
      <c r="AE14" s="263" t="str">
        <f>IFERROR(VLOOKUP($B14,'(To hide)'!$D$7:$AN$163,30,FALSE),"")</f>
        <v/>
      </c>
      <c r="AF14" s="263" t="str">
        <f>IFERROR(VLOOKUP($B14,'(To hide)'!$D$7:$AN$163,31,FALSE),"")</f>
        <v/>
      </c>
      <c r="AG14" s="263" t="str">
        <f>IFERROR(VLOOKUP($B14,'(To hide)'!$D$7:$AN$163,32,FALSE),"")</f>
        <v/>
      </c>
      <c r="AH14" s="263" t="str">
        <f>IFERROR(VLOOKUP($B14,'(To hide)'!$D$7:$AN$163,33,FALSE),"")</f>
        <v/>
      </c>
      <c r="AI14" s="263" t="str">
        <f>IFERROR(VLOOKUP($B14,'(To hide)'!$D$7:$AN$163,34,FALSE),"")</f>
        <v/>
      </c>
      <c r="AJ14" s="2"/>
      <c r="AK14" s="2"/>
      <c r="AM14" s="305"/>
    </row>
    <row r="15" spans="1:50" ht="21.75" customHeight="1" x14ac:dyDescent="0.3">
      <c r="A15" s="2"/>
      <c r="B15" s="169" t="str">
        <f>IFERROR('Cause (results)'!B33,"")</f>
        <v/>
      </c>
      <c r="C15" s="263" t="str">
        <f>IFERROR(VLOOKUP($B15,'(To hide)'!$D$7:$AN$163,2,FALSE),"")</f>
        <v/>
      </c>
      <c r="D15" s="263" t="str">
        <f>IFERROR(VLOOKUP($B15,'(To hide)'!$D$7:$AN$163,3,FALSE),"")</f>
        <v/>
      </c>
      <c r="E15" s="263" t="str">
        <f>IFERROR(VLOOKUP($B15,'(To hide)'!$D$7:$AN$163,4,FALSE),"")</f>
        <v/>
      </c>
      <c r="F15" s="263" t="str">
        <f>IFERROR(VLOOKUP($B15,'(To hide)'!$D$7:$AN$163,5,FALSE),"")</f>
        <v/>
      </c>
      <c r="G15" s="263" t="str">
        <f>IFERROR(VLOOKUP($B15,'(To hide)'!$D$7:$AN$163,6,FALSE),"")</f>
        <v/>
      </c>
      <c r="H15" s="263" t="str">
        <f>IFERROR(VLOOKUP($B15,'(To hide)'!$D$7:$AN$163,7,FALSE),"")</f>
        <v/>
      </c>
      <c r="I15" s="263" t="str">
        <f>IFERROR(VLOOKUP($B15,'(To hide)'!$D$7:$AN$163,8,FALSE),"")</f>
        <v/>
      </c>
      <c r="J15" s="263" t="str">
        <f>IFERROR(VLOOKUP($B15,'(To hide)'!$D$7:$AN$163,9,FALSE),"")</f>
        <v/>
      </c>
      <c r="K15" s="263" t="str">
        <f>IFERROR(VLOOKUP($B15,'(To hide)'!$D$7:$AN$163,10,FALSE),"")</f>
        <v/>
      </c>
      <c r="L15" s="263" t="str">
        <f>IFERROR(VLOOKUP($B15,'(To hide)'!$D$7:$AN$163,11,FALSE),"")</f>
        <v/>
      </c>
      <c r="M15" s="263" t="str">
        <f>IFERROR(VLOOKUP($B15,'(To hide)'!$D$7:$AN$163,12,FALSE),"")</f>
        <v/>
      </c>
      <c r="N15" s="263" t="str">
        <f>IFERROR(VLOOKUP($B15,'(To hide)'!$D$7:$AN$163,13,FALSE),"")</f>
        <v/>
      </c>
      <c r="O15" s="263" t="str">
        <f>IFERROR(VLOOKUP($B15,'(To hide)'!$D$7:$AN$163,14,FALSE),"")</f>
        <v/>
      </c>
      <c r="P15" s="263" t="str">
        <f>IFERROR(VLOOKUP($B15,'(To hide)'!$D$7:$AN$163,15,FALSE),"")</f>
        <v/>
      </c>
      <c r="Q15" s="263" t="str">
        <f>IFERROR(VLOOKUP($B15,'(To hide)'!$D$7:$AN$163,16,FALSE),"")</f>
        <v/>
      </c>
      <c r="R15" s="263" t="str">
        <f>IFERROR(VLOOKUP($B15,'(To hide)'!$D$7:$AN$163,17,FALSE),"")</f>
        <v/>
      </c>
      <c r="S15" s="263" t="str">
        <f>IFERROR(VLOOKUP($B15,'(To hide)'!$D$7:$AN$163,18,FALSE),"")</f>
        <v/>
      </c>
      <c r="T15" s="263" t="str">
        <f>IFERROR(VLOOKUP($B15,'(To hide)'!$D$7:$AN$163,19,FALSE),"")</f>
        <v/>
      </c>
      <c r="U15" s="263" t="str">
        <f>IFERROR(VLOOKUP($B15,'(To hide)'!$D$7:$AN$163,20,FALSE),"")</f>
        <v/>
      </c>
      <c r="V15" s="263" t="str">
        <f>IFERROR(VLOOKUP($B15,'(To hide)'!$D$7:$AN$163,21,FALSE),"")</f>
        <v/>
      </c>
      <c r="W15" s="263" t="str">
        <f>IFERROR(VLOOKUP($B15,'(To hide)'!$D$7:$AN$163,22,FALSE),"")</f>
        <v/>
      </c>
      <c r="X15" s="263" t="str">
        <f>IFERROR(VLOOKUP($B15,'(To hide)'!$D$7:$AN$163,23,FALSE),"")</f>
        <v/>
      </c>
      <c r="Y15" s="263" t="str">
        <f>IFERROR(VLOOKUP($B15,'(To hide)'!$D$7:$AN$163,24,FALSE),"")</f>
        <v/>
      </c>
      <c r="Z15" s="263" t="str">
        <f>IFERROR(VLOOKUP($B15,'(To hide)'!$D$7:$AN$163,25,FALSE),"")</f>
        <v/>
      </c>
      <c r="AA15" s="263" t="str">
        <f>IFERROR(VLOOKUP($B15,'(To hide)'!$D$7:$AN$163,26,FALSE),"")</f>
        <v/>
      </c>
      <c r="AB15" s="263" t="str">
        <f>IFERROR(VLOOKUP($B15,'(To hide)'!$D$7:$AN$163,27,FALSE),"")</f>
        <v/>
      </c>
      <c r="AC15" s="263" t="str">
        <f>IFERROR(VLOOKUP($B15,'(To hide)'!$D$7:$AN$163,28,FALSE),"")</f>
        <v/>
      </c>
      <c r="AD15" s="263" t="str">
        <f>IFERROR(VLOOKUP($B15,'(To hide)'!$D$7:$AN$163,29,FALSE),"")</f>
        <v/>
      </c>
      <c r="AE15" s="263" t="str">
        <f>IFERROR(VLOOKUP($B15,'(To hide)'!$D$7:$AN$163,30,FALSE),"")</f>
        <v/>
      </c>
      <c r="AF15" s="263" t="str">
        <f>IFERROR(VLOOKUP($B15,'(To hide)'!$D$7:$AN$163,31,FALSE),"")</f>
        <v/>
      </c>
      <c r="AG15" s="263" t="str">
        <f>IFERROR(VLOOKUP($B15,'(To hide)'!$D$7:$AN$163,32,FALSE),"")</f>
        <v/>
      </c>
      <c r="AH15" s="263" t="str">
        <f>IFERROR(VLOOKUP($B15,'(To hide)'!$D$7:$AN$163,33,FALSE),"")</f>
        <v/>
      </c>
      <c r="AI15" s="263" t="str">
        <f>IFERROR(VLOOKUP($B15,'(To hide)'!$D$7:$AN$163,34,FALSE),"")</f>
        <v/>
      </c>
      <c r="AJ15" s="2"/>
      <c r="AK15" s="2"/>
      <c r="AM15" s="305"/>
    </row>
    <row r="16" spans="1:50" ht="15" customHeight="1" x14ac:dyDescent="0.3">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M16" s="305"/>
    </row>
    <row r="17" spans="1:39" ht="15" customHeight="1" x14ac:dyDescent="0.3">
      <c r="A17" s="2" t="s">
        <v>254</v>
      </c>
      <c r="B17" s="736" t="s">
        <v>1207</v>
      </c>
      <c r="C17" s="736"/>
      <c r="D17" s="736"/>
      <c r="E17" s="736"/>
      <c r="F17" s="736"/>
      <c r="G17" s="736"/>
      <c r="H17" s="736"/>
      <c r="I17" s="736"/>
      <c r="J17" s="736"/>
      <c r="K17" s="736"/>
      <c r="L17" s="736"/>
      <c r="M17" s="736"/>
      <c r="N17" s="2"/>
      <c r="O17" s="25"/>
      <c r="P17" s="25"/>
      <c r="Q17" s="25"/>
      <c r="R17" s="25"/>
      <c r="S17" s="25"/>
      <c r="T17" s="25"/>
      <c r="U17" s="25"/>
      <c r="V17" s="25"/>
      <c r="W17" s="25"/>
      <c r="X17" s="25"/>
      <c r="Y17" s="25"/>
      <c r="Z17" s="25"/>
      <c r="AA17" s="25"/>
      <c r="AB17" s="25"/>
      <c r="AC17" s="25"/>
      <c r="AD17" s="25"/>
      <c r="AE17" s="25"/>
      <c r="AF17" s="25"/>
      <c r="AG17" s="25"/>
      <c r="AH17" s="25"/>
      <c r="AI17" s="25"/>
      <c r="AJ17" s="25"/>
      <c r="AK17" s="25"/>
      <c r="AM17" s="305"/>
    </row>
    <row r="18" spans="1:39" ht="18" x14ac:dyDescent="0.35">
      <c r="A18" s="14"/>
      <c r="B18" s="264" t="s">
        <v>940</v>
      </c>
      <c r="C18" s="14"/>
      <c r="D18" s="14"/>
      <c r="E18" s="14"/>
      <c r="F18" s="14"/>
      <c r="G18" s="14"/>
      <c r="H18" s="2"/>
      <c r="I18" s="2"/>
      <c r="J18" s="2"/>
      <c r="K18" s="2"/>
      <c r="L18" s="2"/>
      <c r="M18" s="2"/>
      <c r="N18" s="2"/>
      <c r="O18" s="25"/>
      <c r="P18" s="25"/>
      <c r="Q18" s="25"/>
      <c r="R18" s="25"/>
      <c r="S18" s="25"/>
      <c r="T18" s="25"/>
      <c r="U18" s="25"/>
      <c r="V18" s="25"/>
      <c r="W18" s="25"/>
      <c r="X18" s="25"/>
      <c r="Y18" s="25"/>
      <c r="Z18" s="25"/>
      <c r="AA18" s="25"/>
      <c r="AB18" s="25"/>
      <c r="AC18" s="25"/>
      <c r="AD18" s="25"/>
      <c r="AE18" s="25"/>
      <c r="AF18" s="25"/>
      <c r="AG18" s="25"/>
      <c r="AH18" s="25"/>
      <c r="AI18" s="25"/>
      <c r="AJ18" s="25"/>
      <c r="AK18" s="25"/>
      <c r="AM18" s="305"/>
    </row>
    <row r="19" spans="1:39" ht="18" x14ac:dyDescent="0.35">
      <c r="A19" s="14"/>
      <c r="B19" s="264"/>
      <c r="C19" s="14"/>
      <c r="D19" s="14"/>
      <c r="E19" s="14"/>
      <c r="F19" s="14"/>
      <c r="G19" s="14"/>
      <c r="H19" s="2"/>
      <c r="I19" s="2"/>
      <c r="J19" s="2"/>
      <c r="K19" s="2"/>
      <c r="L19" s="2"/>
      <c r="M19" s="2"/>
      <c r="N19" s="2"/>
      <c r="O19" s="25"/>
      <c r="P19" s="25"/>
      <c r="Q19" s="25"/>
      <c r="R19" s="25"/>
      <c r="S19" s="25"/>
      <c r="T19" s="25"/>
      <c r="U19" s="25"/>
      <c r="V19" s="25"/>
      <c r="W19" s="25"/>
      <c r="X19" s="25"/>
      <c r="Y19" s="25"/>
      <c r="Z19" s="25"/>
      <c r="AA19" s="25"/>
      <c r="AB19" s="25"/>
      <c r="AC19" s="25"/>
      <c r="AD19" s="25"/>
      <c r="AE19" s="25"/>
      <c r="AF19" s="25"/>
      <c r="AG19" s="25"/>
      <c r="AH19" s="25"/>
      <c r="AI19" s="25"/>
      <c r="AJ19" s="25"/>
      <c r="AK19" s="25"/>
      <c r="AM19" s="305"/>
    </row>
    <row r="20" spans="1:39" ht="32.25" customHeight="1" x14ac:dyDescent="0.3">
      <c r="A20" s="40" t="s">
        <v>938</v>
      </c>
      <c r="B20" s="844" t="s">
        <v>1170</v>
      </c>
      <c r="C20" s="844"/>
      <c r="D20" s="844"/>
      <c r="E20" s="844"/>
      <c r="F20" s="844"/>
      <c r="G20" s="844"/>
      <c r="H20" s="844"/>
      <c r="I20" s="844"/>
      <c r="J20" s="844"/>
      <c r="K20" s="844"/>
      <c r="L20" s="844"/>
      <c r="M20" s="844"/>
      <c r="N20" s="2"/>
      <c r="O20" s="25"/>
      <c r="P20" s="25"/>
      <c r="Q20" s="25"/>
      <c r="R20" s="25"/>
      <c r="S20" s="25"/>
      <c r="T20" s="25"/>
      <c r="U20" s="25"/>
      <c r="V20" s="25"/>
      <c r="W20" s="25"/>
      <c r="X20" s="25"/>
      <c r="Y20" s="25"/>
      <c r="Z20" s="25"/>
      <c r="AA20" s="25"/>
      <c r="AB20" s="25"/>
      <c r="AC20" s="25"/>
      <c r="AD20" s="25"/>
      <c r="AE20" s="25"/>
      <c r="AF20" s="25"/>
      <c r="AG20" s="25"/>
      <c r="AH20" s="25"/>
      <c r="AI20" s="25"/>
      <c r="AJ20" s="25"/>
      <c r="AK20" s="25"/>
      <c r="AM20" s="305"/>
    </row>
    <row r="21" spans="1:39" ht="13.5" customHeight="1" x14ac:dyDescent="0.3">
      <c r="A21" s="40"/>
      <c r="B21" s="365"/>
      <c r="C21" s="365"/>
      <c r="D21" s="365"/>
      <c r="E21" s="365"/>
      <c r="F21" s="365"/>
      <c r="G21" s="365"/>
      <c r="H21" s="365"/>
      <c r="I21" s="365"/>
      <c r="J21" s="365"/>
      <c r="K21" s="365"/>
      <c r="L21" s="2"/>
      <c r="M21" s="2"/>
      <c r="N21" s="2"/>
      <c r="O21" s="25"/>
      <c r="P21" s="25"/>
      <c r="Q21" s="25"/>
      <c r="R21" s="25"/>
      <c r="S21" s="25"/>
      <c r="T21" s="25"/>
      <c r="U21" s="25"/>
      <c r="V21" s="25"/>
      <c r="W21" s="25"/>
      <c r="X21" s="25"/>
      <c r="Y21" s="25"/>
      <c r="Z21" s="25"/>
      <c r="AA21" s="25"/>
      <c r="AB21" s="25"/>
      <c r="AC21" s="25"/>
      <c r="AD21" s="25"/>
      <c r="AE21" s="25"/>
      <c r="AF21" s="25"/>
      <c r="AG21" s="25"/>
      <c r="AH21" s="25"/>
      <c r="AI21" s="25"/>
      <c r="AJ21" s="25"/>
      <c r="AK21" s="25"/>
      <c r="AM21" s="305"/>
    </row>
    <row r="22" spans="1:39" x14ac:dyDescent="0.3">
      <c r="A22" s="14" t="s">
        <v>1161</v>
      </c>
      <c r="B22" s="844" t="s">
        <v>1208</v>
      </c>
      <c r="C22" s="844"/>
      <c r="D22" s="844"/>
      <c r="E22" s="844"/>
      <c r="F22" s="844"/>
      <c r="G22" s="844"/>
      <c r="H22" s="844"/>
      <c r="I22" s="844"/>
      <c r="J22" s="844"/>
      <c r="K22" s="844"/>
      <c r="L22" s="844"/>
      <c r="M22" s="844"/>
      <c r="N22" s="2"/>
      <c r="O22" s="25"/>
      <c r="P22" s="25"/>
      <c r="Q22" s="25"/>
      <c r="R22" s="25"/>
      <c r="S22" s="25"/>
      <c r="T22" s="25"/>
      <c r="U22" s="25"/>
      <c r="V22" s="25"/>
      <c r="W22" s="25"/>
      <c r="X22" s="25"/>
      <c r="Y22" s="25"/>
      <c r="Z22" s="25"/>
      <c r="AA22" s="25"/>
      <c r="AB22" s="25"/>
      <c r="AC22" s="25"/>
      <c r="AD22" s="25"/>
      <c r="AE22" s="25"/>
      <c r="AF22" s="25"/>
      <c r="AG22" s="25"/>
      <c r="AH22" s="25"/>
      <c r="AI22" s="25"/>
      <c r="AJ22" s="25"/>
      <c r="AK22" s="25"/>
      <c r="AM22" s="305"/>
    </row>
    <row r="23" spans="1:39" x14ac:dyDescent="0.3">
      <c r="A23" s="14"/>
      <c r="B23" s="27"/>
      <c r="C23" s="14"/>
      <c r="D23" s="14"/>
      <c r="E23" s="14"/>
      <c r="F23" s="14"/>
      <c r="G23" s="14"/>
      <c r="H23" s="2"/>
      <c r="I23" s="2"/>
      <c r="J23" s="2"/>
      <c r="K23" s="2"/>
      <c r="L23" s="2"/>
      <c r="M23" s="2"/>
      <c r="N23" s="2"/>
      <c r="O23" s="25"/>
      <c r="P23" s="25"/>
      <c r="Q23" s="25"/>
      <c r="R23" s="25"/>
      <c r="S23" s="25"/>
      <c r="T23" s="25"/>
      <c r="U23" s="25"/>
      <c r="V23" s="25"/>
      <c r="W23" s="25"/>
      <c r="X23" s="25"/>
      <c r="Y23" s="25"/>
      <c r="Z23" s="25"/>
      <c r="AA23" s="25"/>
      <c r="AB23" s="25"/>
      <c r="AC23" s="25"/>
      <c r="AD23" s="25"/>
      <c r="AE23" s="25"/>
      <c r="AF23" s="25"/>
      <c r="AG23" s="25"/>
      <c r="AH23" s="25"/>
      <c r="AI23" s="25"/>
      <c r="AJ23" s="25"/>
      <c r="AK23" s="25"/>
      <c r="AM23" s="305"/>
    </row>
    <row r="24" spans="1:39" x14ac:dyDescent="0.3">
      <c r="A24" s="14"/>
      <c r="B24" s="27"/>
      <c r="C24" s="14"/>
      <c r="D24" s="14"/>
      <c r="E24" s="14"/>
      <c r="F24" s="14"/>
      <c r="G24" s="14"/>
      <c r="H24" s="2"/>
      <c r="I24" s="2"/>
      <c r="J24" s="2"/>
      <c r="K24" s="2"/>
      <c r="L24" s="2"/>
      <c r="M24" s="2"/>
      <c r="N24" s="2"/>
      <c r="O24" s="25"/>
      <c r="P24" s="25"/>
      <c r="Q24" s="25"/>
      <c r="R24" s="25"/>
      <c r="S24" s="25"/>
      <c r="T24" s="25"/>
      <c r="U24" s="25"/>
      <c r="V24" s="25"/>
      <c r="W24" s="25"/>
      <c r="X24" s="25"/>
      <c r="Y24" s="25"/>
      <c r="Z24" s="25"/>
      <c r="AA24" s="25"/>
      <c r="AB24" s="25"/>
      <c r="AC24" s="25"/>
      <c r="AD24" s="25"/>
      <c r="AE24" s="25"/>
      <c r="AF24" s="25"/>
      <c r="AG24" s="25"/>
      <c r="AH24" s="25"/>
      <c r="AI24" s="25"/>
      <c r="AJ24" s="25"/>
      <c r="AK24" s="25"/>
      <c r="AM24" s="305"/>
    </row>
    <row r="25" spans="1:39" x14ac:dyDescent="0.3">
      <c r="A25" s="14"/>
      <c r="B25" s="27"/>
      <c r="C25" s="14"/>
      <c r="D25" s="14"/>
      <c r="E25" s="14"/>
      <c r="F25" s="14"/>
      <c r="G25" s="14"/>
      <c r="H25" s="2"/>
      <c r="I25" s="2"/>
      <c r="J25" s="2"/>
      <c r="K25" s="2"/>
      <c r="L25" s="2"/>
      <c r="M25" s="2"/>
      <c r="N25" s="2"/>
      <c r="O25" s="25"/>
      <c r="P25" s="25"/>
      <c r="Q25" s="25"/>
      <c r="R25" s="25"/>
      <c r="S25" s="25"/>
      <c r="T25" s="25"/>
      <c r="U25" s="25"/>
      <c r="V25" s="25"/>
      <c r="W25" s="25"/>
      <c r="X25" s="25"/>
      <c r="Y25" s="25"/>
      <c r="Z25" s="25"/>
      <c r="AA25" s="25"/>
      <c r="AB25" s="25"/>
      <c r="AC25" s="25"/>
      <c r="AD25" s="25"/>
      <c r="AE25" s="25"/>
      <c r="AF25" s="25"/>
      <c r="AG25" s="25"/>
      <c r="AH25" s="25"/>
      <c r="AI25" s="25"/>
      <c r="AJ25" s="25"/>
      <c r="AK25" s="25"/>
      <c r="AM25" s="305"/>
    </row>
    <row r="26" spans="1:39" x14ac:dyDescent="0.3">
      <c r="A26" s="14"/>
      <c r="B26" s="27"/>
      <c r="C26" s="14"/>
      <c r="D26" s="14"/>
      <c r="E26" s="14"/>
      <c r="F26" s="14"/>
      <c r="G26" s="14"/>
      <c r="H26" s="2"/>
      <c r="I26" s="2"/>
      <c r="J26" s="2"/>
      <c r="K26" s="2"/>
      <c r="L26" s="2"/>
      <c r="M26" s="2"/>
      <c r="N26" s="2"/>
      <c r="O26" s="25"/>
      <c r="P26" s="25"/>
      <c r="Q26" s="25"/>
      <c r="R26" s="25"/>
      <c r="S26" s="25"/>
      <c r="T26" s="25"/>
      <c r="U26" s="25"/>
      <c r="V26" s="25"/>
      <c r="W26" s="25"/>
      <c r="X26" s="25"/>
      <c r="Y26" s="25"/>
      <c r="Z26" s="25"/>
      <c r="AA26" s="25"/>
      <c r="AB26" s="25"/>
      <c r="AC26" s="25"/>
      <c r="AD26" s="25"/>
      <c r="AE26" s="25"/>
      <c r="AF26" s="25"/>
      <c r="AG26" s="25"/>
      <c r="AH26" s="25"/>
      <c r="AI26" s="25"/>
      <c r="AJ26" s="25"/>
      <c r="AK26" s="25"/>
      <c r="AM26" s="305"/>
    </row>
    <row r="27" spans="1:39" x14ac:dyDescent="0.3">
      <c r="A27" s="14"/>
      <c r="B27" s="27"/>
      <c r="C27" s="14"/>
      <c r="D27" s="14"/>
      <c r="E27" s="14"/>
      <c r="F27" s="14"/>
      <c r="G27" s="14"/>
      <c r="H27" s="2"/>
      <c r="I27" s="2"/>
      <c r="J27" s="2"/>
      <c r="K27" s="2"/>
      <c r="L27" s="2"/>
      <c r="M27" s="2"/>
      <c r="N27" s="2"/>
      <c r="O27" s="25"/>
      <c r="P27" s="25"/>
      <c r="Q27" s="25"/>
      <c r="R27" s="25"/>
      <c r="S27" s="25"/>
      <c r="T27" s="25"/>
      <c r="U27" s="25"/>
      <c r="V27" s="25"/>
      <c r="W27" s="25"/>
      <c r="X27" s="25"/>
      <c r="Y27" s="25"/>
      <c r="Z27" s="25"/>
      <c r="AA27" s="25"/>
      <c r="AB27" s="25"/>
      <c r="AC27" s="25"/>
      <c r="AD27" s="25"/>
      <c r="AE27" s="25"/>
      <c r="AF27" s="25"/>
      <c r="AG27" s="25"/>
      <c r="AH27" s="25"/>
      <c r="AI27" s="25"/>
      <c r="AJ27" s="25"/>
      <c r="AK27" s="25"/>
      <c r="AM27" s="305"/>
    </row>
    <row r="28" spans="1:39" x14ac:dyDescent="0.3">
      <c r="A28" s="14"/>
      <c r="B28" s="27"/>
      <c r="C28" s="14"/>
      <c r="D28" s="14"/>
      <c r="E28" s="14"/>
      <c r="F28" s="14"/>
      <c r="G28" s="14"/>
      <c r="H28" s="2"/>
      <c r="I28" s="2"/>
      <c r="J28" s="2"/>
      <c r="K28" s="2"/>
      <c r="L28" s="2"/>
      <c r="M28" s="2"/>
      <c r="N28" s="2"/>
      <c r="O28" s="25"/>
      <c r="P28" s="25"/>
      <c r="Q28" s="25"/>
      <c r="R28" s="25"/>
      <c r="S28" s="25"/>
      <c r="T28" s="25"/>
      <c r="U28" s="25"/>
      <c r="V28" s="25"/>
      <c r="W28" s="25"/>
      <c r="X28" s="25"/>
      <c r="Y28" s="25"/>
      <c r="Z28" s="25"/>
      <c r="AA28" s="25"/>
      <c r="AB28" s="25"/>
      <c r="AC28" s="25"/>
      <c r="AD28" s="25"/>
      <c r="AE28" s="25"/>
      <c r="AF28" s="25"/>
      <c r="AG28" s="25"/>
      <c r="AH28" s="25"/>
      <c r="AI28" s="25"/>
      <c r="AJ28" s="25"/>
      <c r="AK28" s="25"/>
      <c r="AM28" s="305"/>
    </row>
    <row r="29" spans="1:39" x14ac:dyDescent="0.3">
      <c r="A29" s="14"/>
      <c r="B29" s="27"/>
      <c r="C29" s="14"/>
      <c r="D29" s="14"/>
      <c r="E29" s="14"/>
      <c r="F29" s="14"/>
      <c r="G29" s="14"/>
      <c r="H29" s="2"/>
      <c r="I29" s="2"/>
      <c r="J29" s="2"/>
      <c r="K29" s="2"/>
      <c r="L29" s="2"/>
      <c r="M29" s="2"/>
      <c r="N29" s="2"/>
      <c r="O29" s="25"/>
      <c r="P29" s="25"/>
      <c r="Q29" s="25"/>
      <c r="R29" s="25"/>
      <c r="S29" s="25"/>
      <c r="T29" s="25"/>
      <c r="U29" s="25"/>
      <c r="V29" s="25"/>
      <c r="W29" s="25"/>
      <c r="X29" s="25"/>
      <c r="Y29" s="25"/>
      <c r="Z29" s="25"/>
      <c r="AA29" s="25"/>
      <c r="AB29" s="25"/>
      <c r="AC29" s="25"/>
      <c r="AD29" s="25"/>
      <c r="AE29" s="25"/>
      <c r="AF29" s="25"/>
      <c r="AG29" s="25"/>
      <c r="AH29" s="25"/>
      <c r="AI29" s="25"/>
      <c r="AJ29" s="25"/>
      <c r="AK29" s="25"/>
      <c r="AM29" s="305"/>
    </row>
    <row r="30" spans="1:39" x14ac:dyDescent="0.3">
      <c r="A30" s="14"/>
      <c r="B30" s="27"/>
      <c r="C30" s="14"/>
      <c r="D30" s="14"/>
      <c r="E30" s="14"/>
      <c r="F30" s="14"/>
      <c r="G30" s="14"/>
      <c r="H30" s="2"/>
      <c r="I30" s="2"/>
      <c r="J30" s="2"/>
      <c r="K30" s="2"/>
      <c r="L30" s="2"/>
      <c r="M30" s="2"/>
      <c r="N30" s="2"/>
      <c r="O30" s="25"/>
      <c r="P30" s="25"/>
      <c r="Q30" s="25"/>
      <c r="R30" s="25"/>
      <c r="S30" s="25"/>
      <c r="T30" s="25"/>
      <c r="U30" s="25"/>
      <c r="V30" s="25"/>
      <c r="W30" s="25"/>
      <c r="X30" s="25"/>
      <c r="Y30" s="25"/>
      <c r="Z30" s="25"/>
      <c r="AA30" s="25"/>
      <c r="AB30" s="25"/>
      <c r="AC30" s="25"/>
      <c r="AD30" s="25"/>
      <c r="AE30" s="25"/>
      <c r="AF30" s="25"/>
      <c r="AG30" s="25"/>
      <c r="AH30" s="25"/>
      <c r="AI30" s="25"/>
      <c r="AJ30" s="25"/>
      <c r="AK30" s="25"/>
      <c r="AM30" s="305"/>
    </row>
    <row r="31" spans="1:39" x14ac:dyDescent="0.3">
      <c r="A31" s="14"/>
      <c r="B31" s="14"/>
      <c r="C31" s="14"/>
      <c r="D31" s="14"/>
      <c r="E31" s="14"/>
      <c r="F31" s="14"/>
      <c r="G31" s="14"/>
      <c r="H31" s="2"/>
      <c r="I31" s="2"/>
      <c r="J31" s="2"/>
      <c r="K31" s="2"/>
      <c r="L31" s="2"/>
      <c r="M31" s="2"/>
      <c r="N31" s="2"/>
      <c r="O31" s="25"/>
      <c r="P31" s="25"/>
      <c r="Q31" s="25"/>
      <c r="R31" s="25"/>
      <c r="S31" s="25"/>
      <c r="T31" s="25"/>
      <c r="U31" s="25"/>
      <c r="V31" s="25"/>
      <c r="W31" s="25"/>
      <c r="X31" s="25"/>
      <c r="Y31" s="25"/>
      <c r="Z31" s="25"/>
      <c r="AA31" s="25"/>
      <c r="AB31" s="25"/>
      <c r="AC31" s="25"/>
      <c r="AD31" s="25"/>
      <c r="AE31" s="25"/>
      <c r="AF31" s="25"/>
      <c r="AG31" s="25"/>
      <c r="AH31" s="25"/>
      <c r="AI31" s="25"/>
      <c r="AJ31" s="25"/>
      <c r="AK31" s="25"/>
      <c r="AM31" s="305"/>
    </row>
    <row r="32" spans="1:39" ht="49.5" customHeight="1" x14ac:dyDescent="0.3">
      <c r="A32" s="40">
        <v>5</v>
      </c>
      <c r="B32" s="844" t="s">
        <v>1185</v>
      </c>
      <c r="C32" s="844"/>
      <c r="D32" s="844"/>
      <c r="E32" s="844"/>
      <c r="F32" s="844"/>
      <c r="G32" s="844"/>
      <c r="H32" s="844"/>
      <c r="I32" s="844"/>
      <c r="J32" s="844"/>
      <c r="K32" s="844"/>
      <c r="L32" s="844"/>
      <c r="M32" s="844"/>
      <c r="N32" s="2"/>
      <c r="O32" s="25"/>
      <c r="P32" s="25"/>
      <c r="Q32" s="25"/>
      <c r="R32" s="25"/>
      <c r="S32" s="25"/>
      <c r="T32" s="25"/>
      <c r="U32" s="25"/>
      <c r="V32" s="25"/>
      <c r="W32" s="25"/>
      <c r="X32" s="25"/>
      <c r="Y32" s="25"/>
      <c r="Z32" s="25"/>
      <c r="AA32" s="25"/>
      <c r="AB32" s="25"/>
      <c r="AC32" s="25"/>
      <c r="AD32" s="25"/>
      <c r="AE32" s="25"/>
      <c r="AF32" s="25"/>
      <c r="AG32" s="25"/>
      <c r="AH32" s="25"/>
      <c r="AI32" s="25"/>
      <c r="AJ32" s="25"/>
      <c r="AK32" s="25"/>
      <c r="AM32" s="305"/>
    </row>
    <row r="33" spans="1:39" x14ac:dyDescent="0.3">
      <c r="A33" s="14"/>
      <c r="B33" s="14"/>
      <c r="C33" s="14"/>
      <c r="D33" s="14"/>
      <c r="E33" s="14"/>
      <c r="F33" s="14"/>
      <c r="G33" s="14"/>
      <c r="H33" s="2"/>
      <c r="I33" s="2"/>
      <c r="J33" s="2"/>
      <c r="K33" s="2"/>
      <c r="L33" s="2"/>
      <c r="M33" s="2"/>
      <c r="N33" s="2"/>
      <c r="O33" s="25"/>
      <c r="P33" s="25"/>
      <c r="Q33" s="25"/>
      <c r="R33" s="25"/>
      <c r="S33" s="25"/>
      <c r="T33" s="25"/>
      <c r="U33" s="25"/>
      <c r="V33" s="25"/>
      <c r="W33" s="25"/>
      <c r="X33" s="25"/>
      <c r="Y33" s="25"/>
      <c r="Z33" s="25"/>
      <c r="AA33" s="25"/>
      <c r="AB33" s="25"/>
      <c r="AC33" s="25"/>
      <c r="AD33" s="25"/>
      <c r="AE33" s="25"/>
      <c r="AF33" s="25"/>
      <c r="AG33" s="25"/>
      <c r="AH33" s="25"/>
      <c r="AI33" s="25"/>
      <c r="AJ33" s="25"/>
      <c r="AK33" s="25"/>
      <c r="AM33" s="305"/>
    </row>
    <row r="34" spans="1:39" ht="18" x14ac:dyDescent="0.35">
      <c r="A34" s="14"/>
      <c r="B34" s="83" t="s">
        <v>56</v>
      </c>
      <c r="C34" s="2"/>
      <c r="D34" s="83" t="s">
        <v>55</v>
      </c>
      <c r="E34" s="14"/>
      <c r="F34" s="14"/>
      <c r="G34" s="264" t="s">
        <v>1209</v>
      </c>
      <c r="H34" s="2"/>
      <c r="I34" s="2"/>
      <c r="J34" s="2"/>
      <c r="K34" s="2"/>
      <c r="L34" s="2"/>
      <c r="M34" s="2"/>
      <c r="N34" s="2"/>
      <c r="O34" s="25"/>
      <c r="P34" s="25"/>
      <c r="Q34" s="25"/>
      <c r="R34" s="25"/>
      <c r="S34" s="25"/>
      <c r="T34" s="25"/>
      <c r="U34" s="25"/>
      <c r="V34" s="25"/>
      <c r="W34" s="25"/>
      <c r="X34" s="25"/>
      <c r="Y34" s="25"/>
      <c r="Z34" s="25"/>
      <c r="AA34" s="25"/>
      <c r="AB34" s="25"/>
      <c r="AC34" s="25"/>
      <c r="AD34" s="25"/>
      <c r="AE34" s="25"/>
      <c r="AF34" s="25"/>
      <c r="AG34" s="25"/>
      <c r="AH34" s="25"/>
      <c r="AI34" s="25"/>
      <c r="AJ34" s="25"/>
      <c r="AK34" s="25"/>
      <c r="AM34" s="305"/>
    </row>
    <row r="35" spans="1:39" x14ac:dyDescent="0.3">
      <c r="A35" s="14"/>
      <c r="B35" s="2"/>
      <c r="C35" s="2"/>
      <c r="D35" s="2"/>
      <c r="E35" s="14"/>
      <c r="F35" s="14"/>
      <c r="G35" s="14"/>
      <c r="H35" s="2"/>
      <c r="I35" s="2"/>
      <c r="J35" s="2"/>
      <c r="K35" s="2"/>
      <c r="L35" s="2"/>
      <c r="M35" s="2"/>
      <c r="N35" s="2"/>
      <c r="O35" s="25"/>
      <c r="P35" s="25"/>
      <c r="Q35" s="25"/>
      <c r="R35" s="25"/>
      <c r="S35" s="25"/>
      <c r="T35" s="25"/>
      <c r="U35" s="25"/>
      <c r="V35" s="25"/>
      <c r="W35" s="25"/>
      <c r="X35" s="25"/>
      <c r="Y35" s="25"/>
      <c r="Z35" s="25"/>
      <c r="AA35" s="25"/>
      <c r="AB35" s="25"/>
      <c r="AC35" s="25"/>
      <c r="AD35" s="25"/>
      <c r="AE35" s="25"/>
      <c r="AF35" s="25"/>
      <c r="AG35" s="25"/>
      <c r="AH35" s="25"/>
      <c r="AI35" s="25"/>
      <c r="AJ35" s="25"/>
      <c r="AK35" s="25"/>
      <c r="AM35" s="305"/>
    </row>
    <row r="36" spans="1:39" x14ac:dyDescent="0.3">
      <c r="A36" s="14"/>
      <c r="B36" s="14"/>
      <c r="C36" s="14"/>
      <c r="D36" s="14"/>
      <c r="E36" s="14"/>
      <c r="F36" s="14"/>
      <c r="G36" s="14"/>
      <c r="H36" s="2"/>
      <c r="I36" s="2"/>
      <c r="J36" s="2"/>
      <c r="K36" s="2"/>
      <c r="L36" s="2"/>
      <c r="M36" s="2"/>
      <c r="N36" s="2"/>
      <c r="O36" s="25"/>
      <c r="P36" s="25"/>
      <c r="Q36" s="25"/>
      <c r="R36" s="25"/>
      <c r="S36" s="25"/>
      <c r="T36" s="25"/>
      <c r="U36" s="25"/>
      <c r="V36" s="25"/>
      <c r="W36" s="25"/>
      <c r="X36" s="25"/>
      <c r="Y36" s="25"/>
      <c r="Z36" s="25"/>
      <c r="AA36" s="25"/>
      <c r="AB36" s="25"/>
      <c r="AC36" s="25"/>
      <c r="AD36" s="25"/>
      <c r="AE36" s="25"/>
      <c r="AF36" s="25"/>
      <c r="AG36" s="25"/>
      <c r="AH36" s="25"/>
      <c r="AI36" s="25"/>
      <c r="AJ36" s="25"/>
      <c r="AK36" s="25"/>
      <c r="AM36" s="305"/>
    </row>
    <row r="37" spans="1:39" x14ac:dyDescent="0.3">
      <c r="A37" s="14"/>
      <c r="B37" s="14"/>
      <c r="C37" s="14"/>
      <c r="D37" s="14"/>
      <c r="E37" s="14"/>
      <c r="F37" s="14"/>
      <c r="G37" s="14"/>
      <c r="H37" s="2"/>
      <c r="I37" s="2"/>
      <c r="J37" s="2"/>
      <c r="K37" s="2"/>
      <c r="L37" s="2"/>
      <c r="M37" s="2"/>
      <c r="N37" s="2"/>
      <c r="O37" s="25"/>
      <c r="P37" s="25"/>
      <c r="Q37" s="25"/>
      <c r="R37" s="25"/>
      <c r="S37" s="25"/>
      <c r="T37" s="25"/>
      <c r="U37" s="25"/>
      <c r="V37" s="25"/>
      <c r="W37" s="25"/>
      <c r="X37" s="25"/>
      <c r="Y37" s="25"/>
      <c r="Z37" s="25"/>
      <c r="AA37" s="25"/>
      <c r="AB37" s="25"/>
      <c r="AC37" s="25"/>
      <c r="AD37" s="25"/>
      <c r="AE37" s="25"/>
      <c r="AF37" s="25"/>
      <c r="AG37" s="25"/>
      <c r="AH37" s="25"/>
      <c r="AI37" s="25"/>
      <c r="AJ37" s="25"/>
      <c r="AK37" s="25"/>
      <c r="AM37" s="305"/>
    </row>
    <row r="38" spans="1:39" x14ac:dyDescent="0.3">
      <c r="A38" s="14"/>
      <c r="B38" s="14"/>
      <c r="C38" s="14"/>
      <c r="D38" s="14"/>
      <c r="E38" s="14"/>
      <c r="F38" s="14"/>
      <c r="G38" s="14"/>
      <c r="H38" s="2"/>
      <c r="I38" s="2"/>
      <c r="J38" s="2"/>
      <c r="K38" s="2"/>
      <c r="L38" s="2"/>
      <c r="M38" s="2"/>
      <c r="N38" s="2"/>
      <c r="O38" s="25"/>
      <c r="P38" s="25"/>
      <c r="Q38" s="25"/>
      <c r="R38" s="25"/>
      <c r="S38" s="25"/>
      <c r="T38" s="25"/>
      <c r="U38" s="25"/>
      <c r="V38" s="25"/>
      <c r="W38" s="25"/>
      <c r="X38" s="25"/>
      <c r="Y38" s="25"/>
      <c r="Z38" s="25"/>
      <c r="AA38" s="25"/>
      <c r="AB38" s="25"/>
      <c r="AC38" s="25"/>
      <c r="AD38" s="25"/>
      <c r="AE38" s="25"/>
      <c r="AF38" s="25"/>
      <c r="AG38" s="25"/>
      <c r="AH38" s="25"/>
      <c r="AI38" s="25"/>
      <c r="AJ38" s="25"/>
      <c r="AK38" s="25"/>
      <c r="AM38" s="305"/>
    </row>
    <row r="39" spans="1:39" x14ac:dyDescent="0.3">
      <c r="A39" s="14"/>
      <c r="B39" s="14"/>
      <c r="C39" s="14"/>
      <c r="D39" s="14"/>
      <c r="E39" s="14"/>
      <c r="F39" s="14"/>
      <c r="G39" s="14"/>
      <c r="H39" s="2"/>
      <c r="I39" s="2"/>
      <c r="J39" s="2"/>
      <c r="K39" s="2"/>
      <c r="L39" s="2"/>
      <c r="M39" s="2"/>
      <c r="N39" s="2"/>
      <c r="O39" s="25"/>
      <c r="P39" s="25"/>
      <c r="Q39" s="25"/>
      <c r="R39" s="25"/>
      <c r="S39" s="25"/>
      <c r="T39" s="25"/>
      <c r="U39" s="25"/>
      <c r="V39" s="25"/>
      <c r="W39" s="25"/>
      <c r="X39" s="25"/>
      <c r="Y39" s="25"/>
      <c r="Z39" s="25"/>
      <c r="AA39" s="25"/>
      <c r="AB39" s="25"/>
      <c r="AC39" s="25"/>
      <c r="AD39" s="25"/>
      <c r="AE39" s="25"/>
      <c r="AF39" s="25"/>
      <c r="AG39" s="25"/>
      <c r="AH39" s="25"/>
      <c r="AI39" s="25"/>
      <c r="AJ39" s="25"/>
      <c r="AK39" s="25"/>
      <c r="AM39" s="305"/>
    </row>
    <row r="40" spans="1:39" x14ac:dyDescent="0.3">
      <c r="A40" s="14"/>
      <c r="B40" s="14"/>
      <c r="C40" s="14"/>
      <c r="D40" s="14"/>
      <c r="E40" s="14"/>
      <c r="F40" s="14"/>
      <c r="G40" s="14"/>
      <c r="H40" s="2"/>
      <c r="I40" s="2"/>
      <c r="J40" s="2"/>
      <c r="K40" s="2"/>
      <c r="L40" s="2"/>
      <c r="M40" s="2"/>
      <c r="N40" s="2"/>
      <c r="O40" s="25"/>
      <c r="P40" s="25"/>
      <c r="Q40" s="25"/>
      <c r="R40" s="25"/>
      <c r="S40" s="25"/>
      <c r="T40" s="25"/>
      <c r="U40" s="25"/>
      <c r="V40" s="25"/>
      <c r="W40" s="25"/>
      <c r="X40" s="25"/>
      <c r="Y40" s="25"/>
      <c r="Z40" s="25"/>
      <c r="AA40" s="25"/>
      <c r="AB40" s="25"/>
      <c r="AC40" s="25"/>
      <c r="AD40" s="25"/>
      <c r="AE40" s="25"/>
      <c r="AF40" s="25"/>
      <c r="AG40" s="25"/>
      <c r="AH40" s="25"/>
      <c r="AI40" s="25"/>
      <c r="AJ40" s="25"/>
      <c r="AK40" s="25"/>
      <c r="AM40" s="305"/>
    </row>
    <row r="41" spans="1:39" x14ac:dyDescent="0.3">
      <c r="A41" s="14"/>
      <c r="B41" s="14"/>
      <c r="C41" s="14"/>
      <c r="D41" s="14"/>
      <c r="E41" s="14"/>
      <c r="F41" s="14"/>
      <c r="G41" s="14"/>
      <c r="H41" s="2"/>
      <c r="I41" s="2"/>
      <c r="J41" s="2"/>
      <c r="K41" s="2"/>
      <c r="L41" s="2"/>
      <c r="M41" s="2"/>
      <c r="N41" s="2"/>
      <c r="O41" s="25"/>
      <c r="P41" s="25"/>
      <c r="Q41" s="25"/>
      <c r="R41" s="25"/>
      <c r="S41" s="25"/>
      <c r="T41" s="25"/>
      <c r="U41" s="25"/>
      <c r="V41" s="25"/>
      <c r="W41" s="25"/>
      <c r="X41" s="25"/>
      <c r="Y41" s="25"/>
      <c r="Z41" s="25"/>
      <c r="AA41" s="25"/>
      <c r="AB41" s="25"/>
      <c r="AC41" s="25"/>
      <c r="AD41" s="25"/>
      <c r="AE41" s="25"/>
      <c r="AF41" s="25"/>
      <c r="AG41" s="25"/>
      <c r="AH41" s="25"/>
      <c r="AI41" s="25"/>
      <c r="AJ41" s="25"/>
      <c r="AK41" s="25"/>
      <c r="AM41" s="305"/>
    </row>
    <row r="42" spans="1:39" x14ac:dyDescent="0.3">
      <c r="A42" s="14"/>
      <c r="B42" s="14"/>
      <c r="C42" s="14"/>
      <c r="D42" s="14"/>
      <c r="E42" s="14"/>
      <c r="F42" s="14"/>
      <c r="G42" s="14"/>
      <c r="H42" s="2"/>
      <c r="I42" s="2"/>
      <c r="J42" s="2"/>
      <c r="K42" s="2"/>
      <c r="L42" s="2"/>
      <c r="M42" s="2"/>
      <c r="N42" s="2"/>
      <c r="O42" s="25"/>
      <c r="P42" s="25"/>
      <c r="Q42" s="25"/>
      <c r="R42" s="25"/>
      <c r="S42" s="25"/>
      <c r="T42" s="25"/>
      <c r="U42" s="25"/>
      <c r="V42" s="25"/>
      <c r="W42" s="25"/>
      <c r="X42" s="25"/>
      <c r="Y42" s="25"/>
      <c r="Z42" s="25"/>
      <c r="AA42" s="25"/>
      <c r="AB42" s="25"/>
      <c r="AC42" s="25"/>
      <c r="AD42" s="25"/>
      <c r="AE42" s="25"/>
      <c r="AF42" s="25"/>
      <c r="AG42" s="25"/>
      <c r="AH42" s="25"/>
      <c r="AI42" s="25"/>
      <c r="AJ42" s="25"/>
      <c r="AK42" s="25"/>
      <c r="AM42" s="305"/>
    </row>
    <row r="43" spans="1:39" x14ac:dyDescent="0.3">
      <c r="A43" s="14"/>
      <c r="B43" s="14"/>
      <c r="C43" s="14"/>
      <c r="D43" s="14"/>
      <c r="E43" s="14"/>
      <c r="F43" s="14"/>
      <c r="G43" s="14"/>
      <c r="H43" s="2"/>
      <c r="I43" s="2"/>
      <c r="J43" s="2"/>
      <c r="K43" s="2"/>
      <c r="L43" s="2"/>
      <c r="M43" s="2"/>
      <c r="N43" s="2"/>
      <c r="O43" s="25"/>
      <c r="P43" s="25"/>
      <c r="Q43" s="25"/>
      <c r="R43" s="25"/>
      <c r="S43" s="25"/>
      <c r="T43" s="25"/>
      <c r="U43" s="25"/>
      <c r="V43" s="25"/>
      <c r="W43" s="25"/>
      <c r="X43" s="25"/>
      <c r="Y43" s="25"/>
      <c r="Z43" s="25"/>
      <c r="AA43" s="25"/>
      <c r="AB43" s="25"/>
      <c r="AC43" s="25"/>
      <c r="AD43" s="25"/>
      <c r="AE43" s="25"/>
      <c r="AF43" s="25"/>
      <c r="AG43" s="25"/>
      <c r="AH43" s="25"/>
      <c r="AI43" s="25"/>
      <c r="AJ43" s="25"/>
      <c r="AK43" s="25"/>
      <c r="AM43" s="305"/>
    </row>
    <row r="44" spans="1:39" x14ac:dyDescent="0.3">
      <c r="A44" s="14"/>
      <c r="B44" s="14"/>
      <c r="C44" s="14"/>
      <c r="D44" s="14"/>
      <c r="E44" s="14"/>
      <c r="F44" s="14"/>
      <c r="G44" s="14"/>
      <c r="H44" s="2"/>
      <c r="J44" s="2"/>
      <c r="K44" s="2"/>
      <c r="L44" s="2"/>
      <c r="M44" s="2"/>
      <c r="N44" s="259" t="s">
        <v>225</v>
      </c>
      <c r="O44" s="25"/>
      <c r="P44" s="25"/>
      <c r="Q44" s="25"/>
      <c r="R44" s="25"/>
      <c r="S44" s="25"/>
      <c r="T44" s="25"/>
      <c r="U44" s="25"/>
      <c r="V44" s="25"/>
      <c r="W44" s="25"/>
      <c r="X44" s="25"/>
      <c r="Y44" s="25"/>
      <c r="Z44" s="25"/>
      <c r="AA44" s="25"/>
      <c r="AB44" s="25"/>
      <c r="AC44" s="25"/>
      <c r="AD44" s="25"/>
      <c r="AE44" s="25"/>
      <c r="AF44" s="25"/>
      <c r="AG44" s="25"/>
      <c r="AH44" s="25"/>
      <c r="AI44" s="25"/>
      <c r="AJ44" s="25"/>
      <c r="AK44" s="25"/>
      <c r="AM44" s="305"/>
    </row>
    <row r="45" spans="1:39" s="25" customFormat="1" x14ac:dyDescent="0.3">
      <c r="A45" s="35"/>
      <c r="B45" s="35"/>
      <c r="C45" s="35"/>
      <c r="D45" s="35"/>
      <c r="E45" s="35"/>
      <c r="F45" s="35"/>
      <c r="G45" s="35"/>
      <c r="AM45" s="305"/>
    </row>
    <row r="46" spans="1:39" s="25" customFormat="1" x14ac:dyDescent="0.3">
      <c r="A46" s="35"/>
      <c r="B46" s="35"/>
      <c r="C46" s="35"/>
      <c r="D46" s="35"/>
      <c r="E46" s="35"/>
      <c r="F46" s="35"/>
      <c r="G46" s="35"/>
      <c r="AM46" s="305"/>
    </row>
    <row r="47" spans="1:39" s="25" customFormat="1" x14ac:dyDescent="0.3">
      <c r="A47" s="35"/>
      <c r="B47" s="35"/>
      <c r="C47" s="35"/>
      <c r="D47" s="35"/>
      <c r="E47" s="35"/>
      <c r="F47" s="35"/>
      <c r="G47" s="35"/>
      <c r="AM47" s="305"/>
    </row>
    <row r="48" spans="1:39" s="25" customFormat="1" x14ac:dyDescent="0.3">
      <c r="A48" s="35"/>
      <c r="B48" s="35"/>
      <c r="C48" s="35"/>
      <c r="D48" s="35"/>
      <c r="E48" s="35"/>
      <c r="F48" s="35"/>
      <c r="G48" s="35"/>
      <c r="AM48" s="305"/>
    </row>
    <row r="49" spans="1:39" s="25" customFormat="1" x14ac:dyDescent="0.3">
      <c r="A49" s="35"/>
      <c r="B49" s="35"/>
      <c r="C49" s="35"/>
      <c r="D49" s="35"/>
      <c r="E49" s="35"/>
      <c r="F49" s="35"/>
      <c r="G49" s="35"/>
      <c r="AM49" s="305"/>
    </row>
    <row r="50" spans="1:39" s="25" customFormat="1" x14ac:dyDescent="0.3">
      <c r="A50" s="35"/>
      <c r="B50" s="35"/>
      <c r="C50" s="35"/>
      <c r="D50" s="35"/>
      <c r="E50" s="35"/>
      <c r="F50" s="35"/>
      <c r="G50" s="35"/>
      <c r="AM50" s="305"/>
    </row>
    <row r="51" spans="1:39" s="25" customFormat="1" x14ac:dyDescent="0.3">
      <c r="AM51" s="305"/>
    </row>
    <row r="52" spans="1:39" s="25" customFormat="1" x14ac:dyDescent="0.3">
      <c r="AM52" s="305"/>
    </row>
    <row r="53" spans="1:39" s="25" customFormat="1" x14ac:dyDescent="0.3">
      <c r="AM53" s="305"/>
    </row>
    <row r="54" spans="1:39" s="25" customFormat="1" x14ac:dyDescent="0.3">
      <c r="AM54" s="305"/>
    </row>
    <row r="55" spans="1:39" s="25" customFormat="1" x14ac:dyDescent="0.3">
      <c r="AM55" s="305"/>
    </row>
    <row r="56" spans="1:39" s="25" customFormat="1" x14ac:dyDescent="0.3">
      <c r="AM56" s="305"/>
    </row>
    <row r="57" spans="1:39" s="25" customFormat="1" x14ac:dyDescent="0.3">
      <c r="AM57" s="305"/>
    </row>
    <row r="58" spans="1:39" s="25" customFormat="1" x14ac:dyDescent="0.3">
      <c r="AM58" s="305"/>
    </row>
    <row r="59" spans="1:39" s="25" customFormat="1" x14ac:dyDescent="0.3">
      <c r="AM59" s="305"/>
    </row>
    <row r="60" spans="1:39" s="25" customFormat="1" x14ac:dyDescent="0.3">
      <c r="AM60" s="305"/>
    </row>
    <row r="61" spans="1:39" s="25" customFormat="1" x14ac:dyDescent="0.3">
      <c r="AM61" s="305"/>
    </row>
    <row r="62" spans="1:39" s="25" customFormat="1" x14ac:dyDescent="0.3">
      <c r="AM62" s="305"/>
    </row>
    <row r="63" spans="1:39" s="25" customFormat="1" x14ac:dyDescent="0.3">
      <c r="AM63" s="305"/>
    </row>
    <row r="64" spans="1:39" s="25" customFormat="1" x14ac:dyDescent="0.3">
      <c r="AM64" s="305"/>
    </row>
    <row r="65" spans="39:39" s="25" customFormat="1" x14ac:dyDescent="0.3">
      <c r="AM65" s="305"/>
    </row>
    <row r="66" spans="39:39" s="25" customFormat="1" x14ac:dyDescent="0.3">
      <c r="AM66" s="305"/>
    </row>
    <row r="67" spans="39:39" s="25" customFormat="1" x14ac:dyDescent="0.3">
      <c r="AM67" s="305"/>
    </row>
    <row r="68" spans="39:39" s="25" customFormat="1" x14ac:dyDescent="0.3">
      <c r="AM68" s="305"/>
    </row>
    <row r="69" spans="39:39" s="25" customFormat="1" x14ac:dyDescent="0.3">
      <c r="AM69" s="305"/>
    </row>
    <row r="70" spans="39:39" s="25" customFormat="1" x14ac:dyDescent="0.3">
      <c r="AM70" s="305"/>
    </row>
    <row r="71" spans="39:39" s="25" customFormat="1" x14ac:dyDescent="0.3">
      <c r="AM71" s="305"/>
    </row>
    <row r="72" spans="39:39" s="25" customFormat="1" x14ac:dyDescent="0.3">
      <c r="AM72" s="305"/>
    </row>
    <row r="73" spans="39:39" s="25" customFormat="1" x14ac:dyDescent="0.3">
      <c r="AM73" s="305"/>
    </row>
    <row r="74" spans="39:39" s="25" customFormat="1" x14ac:dyDescent="0.3">
      <c r="AM74" s="305"/>
    </row>
    <row r="75" spans="39:39" s="25" customFormat="1" x14ac:dyDescent="0.3">
      <c r="AM75" s="305"/>
    </row>
    <row r="76" spans="39:39" s="25" customFormat="1" x14ac:dyDescent="0.3">
      <c r="AM76" s="305"/>
    </row>
    <row r="77" spans="39:39" s="25" customFormat="1" x14ac:dyDescent="0.3">
      <c r="AM77" s="305"/>
    </row>
    <row r="78" spans="39:39" s="25" customFormat="1" x14ac:dyDescent="0.3">
      <c r="AM78" s="305"/>
    </row>
    <row r="79" spans="39:39" s="25" customFormat="1" x14ac:dyDescent="0.3">
      <c r="AM79" s="305"/>
    </row>
    <row r="80" spans="39:39" s="25" customFormat="1" x14ac:dyDescent="0.3">
      <c r="AM80" s="305"/>
    </row>
    <row r="81" spans="39:39" s="25" customFormat="1" x14ac:dyDescent="0.3">
      <c r="AM81" s="305"/>
    </row>
    <row r="82" spans="39:39" s="25" customFormat="1" x14ac:dyDescent="0.3">
      <c r="AM82" s="305"/>
    </row>
    <row r="83" spans="39:39" s="25" customFormat="1" x14ac:dyDescent="0.3">
      <c r="AM83" s="305"/>
    </row>
    <row r="84" spans="39:39" s="25" customFormat="1" x14ac:dyDescent="0.3">
      <c r="AM84" s="305"/>
    </row>
    <row r="85" spans="39:39" s="25" customFormat="1" x14ac:dyDescent="0.3">
      <c r="AM85" s="305"/>
    </row>
    <row r="86" spans="39:39" s="25" customFormat="1" x14ac:dyDescent="0.3">
      <c r="AM86" s="305"/>
    </row>
    <row r="87" spans="39:39" s="25" customFormat="1" x14ac:dyDescent="0.3">
      <c r="AM87" s="305"/>
    </row>
    <row r="88" spans="39:39" s="25" customFormat="1" x14ac:dyDescent="0.3">
      <c r="AM88" s="305"/>
    </row>
    <row r="89" spans="39:39" s="25" customFormat="1" x14ac:dyDescent="0.3">
      <c r="AM89" s="305"/>
    </row>
    <row r="90" spans="39:39" s="25" customFormat="1" x14ac:dyDescent="0.3">
      <c r="AM90" s="305"/>
    </row>
    <row r="91" spans="39:39" s="25" customFormat="1" x14ac:dyDescent="0.3">
      <c r="AM91" s="305"/>
    </row>
    <row r="92" spans="39:39" s="25" customFormat="1" x14ac:dyDescent="0.3">
      <c r="AM92" s="305"/>
    </row>
    <row r="93" spans="39:39" s="25" customFormat="1" x14ac:dyDescent="0.3">
      <c r="AM93" s="305"/>
    </row>
    <row r="94" spans="39:39" s="25" customFormat="1" x14ac:dyDescent="0.3">
      <c r="AM94" s="305"/>
    </row>
    <row r="95" spans="39:39" s="25" customFormat="1" x14ac:dyDescent="0.3">
      <c r="AM95" s="305"/>
    </row>
    <row r="96" spans="39:39" s="25" customFormat="1" x14ac:dyDescent="0.3">
      <c r="AM96" s="305"/>
    </row>
    <row r="97" spans="39:39" s="25" customFormat="1" x14ac:dyDescent="0.3">
      <c r="AM97" s="305"/>
    </row>
    <row r="98" spans="39:39" s="25" customFormat="1" x14ac:dyDescent="0.3">
      <c r="AM98" s="305"/>
    </row>
    <row r="99" spans="39:39" s="25" customFormat="1" x14ac:dyDescent="0.3">
      <c r="AM99" s="305"/>
    </row>
    <row r="100" spans="39:39" s="25" customFormat="1" x14ac:dyDescent="0.3">
      <c r="AM100" s="305"/>
    </row>
    <row r="101" spans="39:39" s="25" customFormat="1" x14ac:dyDescent="0.3">
      <c r="AM101" s="305"/>
    </row>
    <row r="102" spans="39:39" s="25" customFormat="1" x14ac:dyDescent="0.3">
      <c r="AM102" s="305"/>
    </row>
    <row r="103" spans="39:39" s="25" customFormat="1" x14ac:dyDescent="0.3">
      <c r="AM103" s="305"/>
    </row>
    <row r="104" spans="39:39" s="25" customFormat="1" x14ac:dyDescent="0.3">
      <c r="AM104" s="305"/>
    </row>
    <row r="105" spans="39:39" s="25" customFormat="1" x14ac:dyDescent="0.3">
      <c r="AM105" s="305"/>
    </row>
    <row r="106" spans="39:39" s="25" customFormat="1" x14ac:dyDescent="0.3">
      <c r="AM106" s="305"/>
    </row>
    <row r="107" spans="39:39" s="25" customFormat="1" x14ac:dyDescent="0.3">
      <c r="AM107" s="305"/>
    </row>
    <row r="108" spans="39:39" s="25" customFormat="1" x14ac:dyDescent="0.3">
      <c r="AM108" s="305"/>
    </row>
    <row r="109" spans="39:39" s="25" customFormat="1" x14ac:dyDescent="0.3">
      <c r="AM109" s="305"/>
    </row>
    <row r="110" spans="39:39" s="25" customFormat="1" x14ac:dyDescent="0.3">
      <c r="AM110" s="305"/>
    </row>
    <row r="111" spans="39:39" s="25" customFormat="1" x14ac:dyDescent="0.3">
      <c r="AM111" s="305"/>
    </row>
    <row r="112" spans="39:39" s="25" customFormat="1" x14ac:dyDescent="0.3">
      <c r="AM112" s="305"/>
    </row>
    <row r="113" spans="39:39" s="25" customFormat="1" x14ac:dyDescent="0.3">
      <c r="AM113" s="305"/>
    </row>
    <row r="114" spans="39:39" s="25" customFormat="1" x14ac:dyDescent="0.3">
      <c r="AM114" s="305"/>
    </row>
    <row r="115" spans="39:39" s="25" customFormat="1" x14ac:dyDescent="0.3">
      <c r="AM115" s="305"/>
    </row>
    <row r="116" spans="39:39" s="25" customFormat="1" x14ac:dyDescent="0.3">
      <c r="AM116" s="305"/>
    </row>
    <row r="117" spans="39:39" s="25" customFormat="1" x14ac:dyDescent="0.3">
      <c r="AM117" s="305"/>
    </row>
    <row r="118" spans="39:39" s="25" customFormat="1" x14ac:dyDescent="0.3">
      <c r="AM118" s="305"/>
    </row>
    <row r="119" spans="39:39" s="25" customFormat="1" x14ac:dyDescent="0.3">
      <c r="AM119" s="305"/>
    </row>
    <row r="120" spans="39:39" s="25" customFormat="1" x14ac:dyDescent="0.3">
      <c r="AM120" s="305"/>
    </row>
    <row r="121" spans="39:39" s="25" customFormat="1" x14ac:dyDescent="0.3">
      <c r="AM121" s="305"/>
    </row>
    <row r="122" spans="39:39" s="25" customFormat="1" x14ac:dyDescent="0.3">
      <c r="AM122" s="305"/>
    </row>
    <row r="123" spans="39:39" s="25" customFormat="1" x14ac:dyDescent="0.3">
      <c r="AM123" s="305"/>
    </row>
    <row r="124" spans="39:39" s="25" customFormat="1" x14ac:dyDescent="0.3">
      <c r="AM124" s="305"/>
    </row>
    <row r="125" spans="39:39" s="25" customFormat="1" x14ac:dyDescent="0.3">
      <c r="AM125" s="305"/>
    </row>
    <row r="126" spans="39:39" s="25" customFormat="1" x14ac:dyDescent="0.3">
      <c r="AM126" s="305"/>
    </row>
    <row r="127" spans="39:39" s="25" customFormat="1" x14ac:dyDescent="0.3">
      <c r="AM127" s="305"/>
    </row>
    <row r="128" spans="39:39" s="25" customFormat="1" x14ac:dyDescent="0.3">
      <c r="AM128" s="305"/>
    </row>
    <row r="129" spans="39:39" s="25" customFormat="1" x14ac:dyDescent="0.3">
      <c r="AM129" s="305"/>
    </row>
    <row r="130" spans="39:39" s="25" customFormat="1" x14ac:dyDescent="0.3">
      <c r="AM130" s="305"/>
    </row>
    <row r="131" spans="39:39" s="25" customFormat="1" x14ac:dyDescent="0.3">
      <c r="AM131" s="305"/>
    </row>
    <row r="132" spans="39:39" s="25" customFormat="1" x14ac:dyDescent="0.3">
      <c r="AM132" s="305"/>
    </row>
    <row r="133" spans="39:39" s="25" customFormat="1" x14ac:dyDescent="0.3">
      <c r="AM133" s="305"/>
    </row>
    <row r="134" spans="39:39" s="25" customFormat="1" x14ac:dyDescent="0.3">
      <c r="AM134" s="305"/>
    </row>
    <row r="135" spans="39:39" s="25" customFormat="1" x14ac:dyDescent="0.3">
      <c r="AM135" s="305"/>
    </row>
    <row r="136" spans="39:39" s="25" customFormat="1" x14ac:dyDescent="0.3">
      <c r="AM136" s="305"/>
    </row>
    <row r="137" spans="39:39" s="25" customFormat="1" x14ac:dyDescent="0.3">
      <c r="AM137" s="305"/>
    </row>
    <row r="138" spans="39:39" s="25" customFormat="1" x14ac:dyDescent="0.3">
      <c r="AM138" s="305"/>
    </row>
    <row r="139" spans="39:39" s="25" customFormat="1" x14ac:dyDescent="0.3"/>
    <row r="140" spans="39:39" s="25" customFormat="1" x14ac:dyDescent="0.3"/>
    <row r="141" spans="39:39" s="25" customFormat="1" x14ac:dyDescent="0.3"/>
    <row r="142" spans="39:39" s="25" customFormat="1" x14ac:dyDescent="0.3"/>
    <row r="143" spans="39:39" s="25" customFormat="1" x14ac:dyDescent="0.3"/>
    <row r="144" spans="39:39" s="25" customFormat="1" x14ac:dyDescent="0.3"/>
    <row r="145" spans="39:39" s="25" customFormat="1" x14ac:dyDescent="0.3"/>
    <row r="146" spans="39:39" s="25" customFormat="1" x14ac:dyDescent="0.3"/>
    <row r="147" spans="39:39" s="25" customFormat="1" x14ac:dyDescent="0.3"/>
    <row r="148" spans="39:39" s="25" customFormat="1" x14ac:dyDescent="0.3"/>
    <row r="149" spans="39:39" s="25" customFormat="1" x14ac:dyDescent="0.3"/>
    <row r="150" spans="39:39" s="25" customFormat="1" x14ac:dyDescent="0.3"/>
    <row r="151" spans="39:39" s="25" customFormat="1" x14ac:dyDescent="0.3">
      <c r="AM151" s="307"/>
    </row>
    <row r="152" spans="39:39" s="25" customFormat="1" x14ac:dyDescent="0.3">
      <c r="AM152" s="307"/>
    </row>
    <row r="153" spans="39:39" s="25" customFormat="1" x14ac:dyDescent="0.3">
      <c r="AM153" s="307"/>
    </row>
    <row r="154" spans="39:39" s="25" customFormat="1" x14ac:dyDescent="0.3"/>
    <row r="155" spans="39:39" s="25" customFormat="1" x14ac:dyDescent="0.3"/>
    <row r="156" spans="39:39" s="25" customFormat="1" x14ac:dyDescent="0.3"/>
    <row r="157" spans="39:39" s="25" customFormat="1" x14ac:dyDescent="0.3"/>
    <row r="158" spans="39:39" s="25" customFormat="1" x14ac:dyDescent="0.3"/>
    <row r="159" spans="39:39" s="25" customFormat="1" x14ac:dyDescent="0.3"/>
    <row r="160" spans="39:39"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sheetData>
  <mergeCells count="11">
    <mergeCell ref="B20:M20"/>
    <mergeCell ref="B17:M17"/>
    <mergeCell ref="B32:M32"/>
    <mergeCell ref="B22:M22"/>
    <mergeCell ref="C6:I6"/>
    <mergeCell ref="A1:H1"/>
    <mergeCell ref="R6:V6"/>
    <mergeCell ref="L6:Q6"/>
    <mergeCell ref="W6:AE6"/>
    <mergeCell ref="AF6:AI6"/>
    <mergeCell ref="J6:K6"/>
  </mergeCells>
  <conditionalFormatting sqref="C8:AI15">
    <cfRule type="cellIs" dxfId="0" priority="1" operator="equal">
      <formula>1</formula>
    </cfRule>
  </conditionalFormatting>
  <hyperlinks>
    <hyperlink ref="B34" location="'6. Interventions (description)'!A1" display="Back" xr:uid="{7CAC7548-8AC2-4D41-84BA-94471B74A880}"/>
    <hyperlink ref="D34" location="'Selection (optional)'!A1" display="Next" xr:uid="{1EB1B308-8B54-46E5-A3B0-5CCA94D00A4E}"/>
    <hyperlink ref="B18" location="'Interventions (list)'!A1" display="Intervention list" xr:uid="{C6448267-04EB-4391-876C-9FA6AC5EA065}"/>
    <hyperlink ref="N44" r:id="rId1" xr:uid="{806FB060-1FE7-44AF-A790-97336D7A9E55}"/>
    <hyperlink ref="C7" location="'Interventions (list)'!A2" display="'Interventions (list)'!A2" xr:uid="{AEDD3768-E672-4652-8156-BE35417FB9E6}"/>
    <hyperlink ref="D7" location="'Interventions (list)'!A27" display="'Interventions (list)'!A27" xr:uid="{2EDE9E91-63A3-4C05-9FCC-5277107CA27E}"/>
    <hyperlink ref="E7" location="'Interventions (list)'!A42" display="'Interventions (list)'!A42" xr:uid="{B4BA4896-35D9-4629-A0F9-741B49C4F41B}"/>
    <hyperlink ref="F7" location="'Interventions (list)'!A69" display="'Interventions (list)'!A69" xr:uid="{89242960-6A6F-47A0-942E-E7314C26F76A}"/>
    <hyperlink ref="G7" location="'Interventions (list)'!A87" display="'Interventions (list)'!A87" xr:uid="{C57BDD54-F77C-4AA5-82FF-ECCCD32E0255}"/>
    <hyperlink ref="H7" location="'Interventions (list)'!A96" display="'Interventions (list)'!A96" xr:uid="{09EC4BE7-0862-442B-AF30-ED199A860461}"/>
    <hyperlink ref="I7" location="'Interventions (list)'!A108" display="'Interventions (list)'!A108" xr:uid="{A107A961-5625-4EF7-A958-AF1A4B960A14}"/>
    <hyperlink ref="J7" location="'Interventions (list)'!A115" display="'Interventions (list)'!A115" xr:uid="{306C7120-BE60-49E8-8B70-B1AA67A0C958}"/>
    <hyperlink ref="K7" location="'Interventions (list)'!A121" display="'Interventions (list)'!A121" xr:uid="{DC04A90A-716D-4A07-9B5B-C4AFD35D5A63}"/>
    <hyperlink ref="L7" location="'Interventions (list)'!A125" display="'Interventions (list)'!A125" xr:uid="{B21E1C4E-D193-4E43-82BA-F3499EB953D2}"/>
    <hyperlink ref="M7" location="'Interventions (list)'!A142" display="'Interventions (list)'!A142" xr:uid="{2850B09A-35AB-49B5-A3E3-FC7555D5F45E}"/>
    <hyperlink ref="N7" location="'Interventions (list)'!A151" display="'Interventions (list)'!A151" xr:uid="{A7E24F8E-D379-4271-9988-DE4BDE194E5F}"/>
    <hyperlink ref="O7" location="'Interventions (list)'!A177" display="'Interventions (list)'!A177" xr:uid="{9D8E2AA8-9909-44A5-85EC-02D16F507423}"/>
    <hyperlink ref="P7" location="'Interventions (list)'!A183" display="'Interventions (list)'!A183" xr:uid="{E36A3AE8-2C22-4494-AF71-3DD852DFF7FE}"/>
    <hyperlink ref="Q7" location="'Interventions (list)'!A189" display="'Interventions (list)'!A189" xr:uid="{561225C9-D67C-4EF2-B89C-962FA2EA4459}"/>
    <hyperlink ref="R7" location="'Interventions (list)'!A196" display="'Interventions (list)'!A196" xr:uid="{398BDA83-437D-4805-8517-971BFC7056C8}"/>
    <hyperlink ref="S7" location="'Interventions (list)'!A205" display="'Interventions (list)'!A205" xr:uid="{CCD3507C-A8C5-4601-8130-B76AF1F82AE0}"/>
    <hyperlink ref="T7" location="'Interventions (list)'!A212" display="'Interventions (list)'!A212" xr:uid="{497CDE2A-6EAE-48B3-90CD-1F00D843DBB6}"/>
    <hyperlink ref="U7" location="'Interventions (list)'!A222" display="'Interventions (list)'!A222" xr:uid="{3DF8639F-513B-46F6-B6DE-450ABC18F69E}"/>
    <hyperlink ref="V7" location="'Interventions (list)'!A229" display="'Interventions (list)'!A229" xr:uid="{5EC6FCA8-CC5C-4F32-9A40-8E0B015CC7F5}"/>
    <hyperlink ref="W7" location="'Interventions (list)'!A236" display="'Interventions (list)'!A236" xr:uid="{A126CA7E-1F69-47D7-A289-84DB3C0C114D}"/>
    <hyperlink ref="X7" location="'Interventions (list)'!A244" display="'Interventions (list)'!A244" xr:uid="{D503CFA1-AA3F-4C10-8500-41AA5321049F}"/>
    <hyperlink ref="Y7" location="'Interventions (list)'!A250" display="'Interventions (list)'!A250" xr:uid="{38564E55-9963-43D9-926A-68F0F78A36D0}"/>
    <hyperlink ref="Z7" location="'Interventions (list)'!A256" display="'Interventions (list)'!A256" xr:uid="{606A3ED1-2A71-402F-84FF-D089D855072C}"/>
    <hyperlink ref="AA7" location="'Interventions (list)'!A262" display="'Interventions (list)'!A262" xr:uid="{C5B49CDE-84EF-41BD-804A-21900AB14027}"/>
    <hyperlink ref="AB7" location="'Interventions (list)'!A268" display="'Interventions (list)'!A268" xr:uid="{0B84D76B-5F61-499C-AC77-C1750A04B99E}"/>
    <hyperlink ref="AC7" location="'Interventions (list)'!A273" display="'Interventions (list)'!A273" xr:uid="{023DF588-22AB-4762-9561-4642EAED02E0}"/>
    <hyperlink ref="AD7" location="'Interventions (list)'!A278" display="'Interventions (list)'!A278" xr:uid="{44852A47-A3E2-4030-9391-36211C1159F2}"/>
    <hyperlink ref="AE7" location="'Interventions (list)'!A282" display="'Interventions (list)'!A282" xr:uid="{84A500CE-19F6-4B1A-AA12-3769F76C0501}"/>
    <hyperlink ref="AF7" location="'Interventions (list)'!A287" display="'Interventions (list)'!A287" xr:uid="{F6E2883A-7044-42A1-ABE7-763F9BDC2A72}"/>
    <hyperlink ref="AG7" location="'Interventions (list)'!A291" display="'Interventions (list)'!A291" xr:uid="{910DFBCA-5A0F-4EBE-8598-6D7AED9AA41E}"/>
    <hyperlink ref="AH7" location="'Interventions (list)'!A296" display="'Interventions (list)'!A296" xr:uid="{49DF380A-D758-45E9-BB43-1FB64EFAC096}"/>
    <hyperlink ref="AI7" location="'Interventions (list)'!A300" display="'Interventions (list)'!A300" xr:uid="{114732B3-6D4D-4CE5-A9D6-C9ED0E30630A}"/>
    <hyperlink ref="G34" location="Impact!A1" display="Finalize" xr:uid="{A712712F-A9F6-4DBA-BBD5-EE8F4FA6A73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0E87-C466-4801-AB5C-FB3F159D95A1}">
  <sheetPr codeName="Sheet3"/>
  <dimension ref="A1:AZ337"/>
  <sheetViews>
    <sheetView zoomScaleNormal="100" workbookViewId="0">
      <selection activeCell="B71" sqref="B71:E71"/>
    </sheetView>
  </sheetViews>
  <sheetFormatPr defaultRowHeight="14.4" x14ac:dyDescent="0.3"/>
  <cols>
    <col min="1" max="1" width="4.6640625" customWidth="1"/>
    <col min="2" max="2" width="12.109375" customWidth="1"/>
    <col min="3" max="3" width="10" bestFit="1" customWidth="1"/>
    <col min="5" max="5" width="10" customWidth="1"/>
    <col min="6" max="6" width="3.6640625" customWidth="1"/>
    <col min="7" max="7" width="11.6640625" customWidth="1"/>
    <col min="8" max="10" width="10" bestFit="1" customWidth="1"/>
    <col min="11" max="11" width="10.33203125" customWidth="1"/>
    <col min="12" max="12" width="24.6640625" customWidth="1"/>
    <col min="13" max="13" width="1.109375" customWidth="1"/>
    <col min="24" max="24" width="3.6640625" customWidth="1"/>
    <col min="25" max="52" width="9.109375" style="25"/>
  </cols>
  <sheetData>
    <row r="1" spans="1:24" ht="31.2" x14ac:dyDescent="0.3">
      <c r="A1" s="168" t="s">
        <v>89</v>
      </c>
      <c r="B1" s="52"/>
      <c r="C1" s="52"/>
      <c r="D1" s="52"/>
      <c r="E1" s="52"/>
      <c r="F1" s="52"/>
      <c r="G1" s="52"/>
      <c r="H1" s="52"/>
      <c r="I1" s="52"/>
      <c r="J1" s="52"/>
      <c r="K1" s="52"/>
      <c r="L1" s="52"/>
      <c r="M1" s="2"/>
      <c r="N1" s="2"/>
      <c r="O1" s="2"/>
      <c r="P1" s="2"/>
      <c r="Q1" s="2"/>
      <c r="R1" s="2"/>
      <c r="S1" s="2"/>
      <c r="T1" s="2"/>
      <c r="U1" s="2"/>
      <c r="V1" s="2"/>
      <c r="W1" s="2"/>
      <c r="X1" s="2"/>
    </row>
    <row r="2" spans="1:24" x14ac:dyDescent="0.3">
      <c r="A2" s="52"/>
      <c r="B2" s="52"/>
      <c r="C2" s="52"/>
      <c r="D2" s="52"/>
      <c r="E2" s="52"/>
      <c r="F2" s="52"/>
      <c r="G2" s="52"/>
      <c r="H2" s="52"/>
      <c r="I2" s="52"/>
      <c r="J2" s="52"/>
      <c r="K2" s="52"/>
      <c r="L2" s="52"/>
      <c r="M2" s="2"/>
      <c r="N2" s="2"/>
      <c r="O2" s="2"/>
      <c r="P2" s="2"/>
      <c r="Q2" s="2"/>
      <c r="R2" s="2"/>
      <c r="S2" s="2"/>
      <c r="T2" s="2"/>
      <c r="U2" s="2"/>
      <c r="V2" s="2"/>
      <c r="W2" s="2"/>
      <c r="X2" s="2"/>
    </row>
    <row r="3" spans="1:24" ht="15.75" customHeight="1" x14ac:dyDescent="0.3">
      <c r="A3" s="734" t="s">
        <v>1240</v>
      </c>
      <c r="B3" s="734"/>
      <c r="C3" s="734"/>
      <c r="D3" s="734"/>
      <c r="E3" s="734"/>
      <c r="F3" s="734"/>
      <c r="G3" s="734"/>
      <c r="H3" s="734"/>
      <c r="I3" s="734"/>
      <c r="J3" s="734"/>
      <c r="K3" s="734"/>
      <c r="L3" s="734"/>
      <c r="M3" s="2"/>
      <c r="N3" s="2"/>
      <c r="O3" s="2"/>
      <c r="P3" s="2"/>
      <c r="Q3" s="2"/>
      <c r="R3" s="2"/>
      <c r="S3" s="2"/>
      <c r="T3" s="2"/>
      <c r="U3" s="2"/>
      <c r="V3" s="2"/>
      <c r="W3" s="2"/>
      <c r="X3" s="2"/>
    </row>
    <row r="4" spans="1:24" x14ac:dyDescent="0.3">
      <c r="A4" s="734" t="s">
        <v>196</v>
      </c>
      <c r="B4" s="734"/>
      <c r="C4" s="734"/>
      <c r="D4" s="734"/>
      <c r="E4" s="734"/>
      <c r="F4" s="734"/>
      <c r="G4" s="734"/>
      <c r="H4" s="734"/>
      <c r="I4" s="734"/>
      <c r="J4" s="734"/>
      <c r="K4" s="734"/>
      <c r="L4" s="734"/>
      <c r="M4" s="2"/>
      <c r="N4" s="2"/>
      <c r="O4" s="2"/>
      <c r="P4" s="2"/>
      <c r="Q4" s="2"/>
      <c r="R4" s="2"/>
      <c r="S4" s="2"/>
      <c r="T4" s="2"/>
      <c r="U4" s="2"/>
      <c r="V4" s="2"/>
      <c r="W4" s="2"/>
      <c r="X4" s="2"/>
    </row>
    <row r="5" spans="1:24" x14ac:dyDescent="0.3">
      <c r="A5" s="52"/>
      <c r="B5" s="52"/>
      <c r="C5" s="52"/>
      <c r="D5" s="52"/>
      <c r="E5" s="52"/>
      <c r="F5" s="52"/>
      <c r="G5" s="52"/>
      <c r="H5" s="52"/>
      <c r="I5" s="52"/>
      <c r="J5" s="52"/>
      <c r="K5" s="52"/>
      <c r="L5" s="52"/>
      <c r="M5" s="2"/>
      <c r="N5" s="2"/>
      <c r="O5" s="2"/>
      <c r="P5" s="2"/>
      <c r="Q5" s="2"/>
      <c r="R5" s="2"/>
      <c r="S5" s="2"/>
      <c r="T5" s="2"/>
      <c r="U5" s="2"/>
      <c r="V5" s="2"/>
      <c r="W5" s="2"/>
      <c r="X5" s="2"/>
    </row>
    <row r="6" spans="1:24" ht="32.25" customHeight="1" x14ac:dyDescent="0.3">
      <c r="A6" s="734" t="s">
        <v>1227</v>
      </c>
      <c r="B6" s="734"/>
      <c r="C6" s="734"/>
      <c r="D6" s="734"/>
      <c r="E6" s="734"/>
      <c r="F6" s="734"/>
      <c r="G6" s="734"/>
      <c r="H6" s="734"/>
      <c r="I6" s="734"/>
      <c r="J6" s="734"/>
      <c r="K6" s="734"/>
      <c r="L6" s="734"/>
      <c r="M6" s="2"/>
      <c r="N6" s="2"/>
      <c r="O6" s="2"/>
      <c r="P6" s="2"/>
      <c r="Q6" s="2"/>
      <c r="R6" s="2"/>
      <c r="S6" s="2"/>
      <c r="T6" s="2"/>
      <c r="U6" s="2"/>
      <c r="V6" s="2"/>
      <c r="W6" s="2"/>
      <c r="X6" s="2"/>
    </row>
    <row r="7" spans="1:24" x14ac:dyDescent="0.3">
      <c r="A7" s="52"/>
      <c r="B7" s="52"/>
      <c r="C7" s="52"/>
      <c r="D7" s="52"/>
      <c r="E7" s="52"/>
      <c r="F7" s="52"/>
      <c r="G7" s="52"/>
      <c r="H7" s="52"/>
      <c r="I7" s="52"/>
      <c r="J7" s="52"/>
      <c r="K7" s="52"/>
      <c r="L7" s="52"/>
      <c r="M7" s="2"/>
      <c r="N7" s="2"/>
      <c r="O7" s="2"/>
      <c r="P7" s="2"/>
      <c r="Q7" s="2"/>
      <c r="R7" s="2"/>
      <c r="S7" s="2"/>
      <c r="T7" s="2"/>
      <c r="U7" s="2"/>
      <c r="V7" s="2"/>
      <c r="W7" s="2"/>
      <c r="X7" s="2"/>
    </row>
    <row r="8" spans="1:24" x14ac:dyDescent="0.3">
      <c r="A8" s="52"/>
      <c r="B8" s="52"/>
      <c r="C8" s="52"/>
      <c r="D8" s="52"/>
      <c r="E8" s="52" t="s">
        <v>95</v>
      </c>
      <c r="F8" s="52"/>
      <c r="G8" s="52"/>
      <c r="H8" s="161" t="s">
        <v>96</v>
      </c>
      <c r="I8" s="161" t="s">
        <v>94</v>
      </c>
      <c r="J8" s="161" t="s">
        <v>97</v>
      </c>
      <c r="K8" s="161" t="s">
        <v>98</v>
      </c>
      <c r="L8" s="52"/>
      <c r="M8" s="2"/>
      <c r="N8" s="2"/>
      <c r="O8" s="2"/>
      <c r="P8" s="2"/>
      <c r="Q8" s="2"/>
      <c r="R8" s="2"/>
      <c r="S8" s="2"/>
      <c r="T8" s="2"/>
      <c r="U8" s="2"/>
      <c r="V8" s="2"/>
      <c r="W8" s="2"/>
      <c r="X8" s="2"/>
    </row>
    <row r="9" spans="1:24" x14ac:dyDescent="0.3">
      <c r="A9" s="52"/>
      <c r="B9" s="169" t="s">
        <v>90</v>
      </c>
      <c r="C9" s="169" t="s">
        <v>91</v>
      </c>
      <c r="D9" s="170"/>
      <c r="E9" s="52"/>
      <c r="F9" s="52"/>
      <c r="G9" s="169" t="s">
        <v>90</v>
      </c>
      <c r="H9" s="169" t="s">
        <v>91</v>
      </c>
      <c r="I9" s="169" t="s">
        <v>91</v>
      </c>
      <c r="J9" s="169" t="s">
        <v>91</v>
      </c>
      <c r="K9" s="169" t="s">
        <v>91</v>
      </c>
      <c r="L9" s="52"/>
      <c r="M9" s="2"/>
      <c r="N9" s="2"/>
      <c r="O9" s="2"/>
      <c r="P9" s="2"/>
      <c r="Q9" s="2"/>
      <c r="R9" s="2"/>
      <c r="S9" s="2"/>
      <c r="T9" s="2"/>
      <c r="U9" s="2"/>
      <c r="V9" s="2"/>
      <c r="W9" s="2"/>
      <c r="X9" s="2"/>
    </row>
    <row r="10" spans="1:24" ht="15.6" x14ac:dyDescent="0.35">
      <c r="A10" s="52">
        <v>1</v>
      </c>
      <c r="B10" s="169" t="s">
        <v>12</v>
      </c>
      <c r="C10" s="171" t="s">
        <v>213</v>
      </c>
      <c r="D10" s="172"/>
      <c r="E10" s="52"/>
      <c r="F10" s="52">
        <v>1</v>
      </c>
      <c r="G10" s="169" t="s">
        <v>12</v>
      </c>
      <c r="H10" s="171">
        <v>3</v>
      </c>
      <c r="I10" s="171">
        <v>1</v>
      </c>
      <c r="J10" s="171">
        <v>3</v>
      </c>
      <c r="K10" s="171">
        <v>0</v>
      </c>
      <c r="L10" s="52"/>
      <c r="M10" s="2"/>
      <c r="N10" s="2"/>
      <c r="O10" s="2"/>
      <c r="P10" s="2"/>
      <c r="Q10" s="2"/>
      <c r="R10" s="2"/>
      <c r="S10" s="2"/>
      <c r="T10" s="2"/>
      <c r="U10" s="2"/>
      <c r="V10" s="2"/>
      <c r="W10" s="2"/>
      <c r="X10" s="2"/>
    </row>
    <row r="11" spans="1:24" ht="15.6" x14ac:dyDescent="0.35">
      <c r="A11" s="52">
        <v>2</v>
      </c>
      <c r="B11" s="169" t="s">
        <v>13</v>
      </c>
      <c r="C11" s="171" t="s">
        <v>214</v>
      </c>
      <c r="D11" s="172"/>
      <c r="E11" s="52"/>
      <c r="F11" s="52">
        <v>2</v>
      </c>
      <c r="G11" s="169" t="s">
        <v>13</v>
      </c>
      <c r="H11" s="171">
        <v>3</v>
      </c>
      <c r="I11" s="171">
        <v>1</v>
      </c>
      <c r="J11" s="171">
        <v>0</v>
      </c>
      <c r="K11" s="171">
        <v>0</v>
      </c>
      <c r="L11" s="52"/>
      <c r="M11" s="2"/>
      <c r="N11" s="2"/>
      <c r="O11" s="2"/>
      <c r="P11" s="2"/>
      <c r="Q11" s="2"/>
      <c r="R11" s="2"/>
      <c r="S11" s="2"/>
      <c r="T11" s="2"/>
      <c r="U11" s="2"/>
      <c r="V11" s="2"/>
      <c r="W11" s="2"/>
      <c r="X11" s="2"/>
    </row>
    <row r="12" spans="1:24" ht="15.6" x14ac:dyDescent="0.35">
      <c r="A12" s="52">
        <v>3</v>
      </c>
      <c r="B12" s="169" t="s">
        <v>14</v>
      </c>
      <c r="C12" s="171" t="s">
        <v>215</v>
      </c>
      <c r="D12" s="172"/>
      <c r="E12" s="52"/>
      <c r="F12" s="52">
        <v>3</v>
      </c>
      <c r="G12" s="169" t="s">
        <v>14</v>
      </c>
      <c r="H12" s="171">
        <v>2</v>
      </c>
      <c r="I12" s="171">
        <v>0</v>
      </c>
      <c r="J12" s="171">
        <v>0</v>
      </c>
      <c r="K12" s="171">
        <v>0</v>
      </c>
      <c r="L12" s="52"/>
      <c r="M12" s="2"/>
      <c r="N12" s="2"/>
      <c r="O12" s="2"/>
      <c r="P12" s="2"/>
      <c r="Q12" s="2"/>
      <c r="R12" s="2"/>
      <c r="S12" s="2"/>
      <c r="T12" s="2"/>
      <c r="U12" s="2"/>
      <c r="V12" s="2"/>
      <c r="W12" s="2"/>
      <c r="X12" s="2"/>
    </row>
    <row r="13" spans="1:24" ht="15.6" x14ac:dyDescent="0.35">
      <c r="A13" s="52">
        <v>4</v>
      </c>
      <c r="B13" s="169" t="s">
        <v>32</v>
      </c>
      <c r="C13" s="171" t="s">
        <v>216</v>
      </c>
      <c r="D13" s="172"/>
      <c r="E13" s="52"/>
      <c r="F13" s="52">
        <v>4</v>
      </c>
      <c r="G13" s="169" t="s">
        <v>32</v>
      </c>
      <c r="H13" s="171">
        <v>1</v>
      </c>
      <c r="I13" s="171">
        <v>0</v>
      </c>
      <c r="J13" s="171">
        <v>0</v>
      </c>
      <c r="K13" s="171">
        <v>1</v>
      </c>
      <c r="L13" s="52"/>
      <c r="M13" s="2"/>
      <c r="N13" s="2"/>
      <c r="O13" s="2"/>
      <c r="P13" s="2"/>
      <c r="Q13" s="2"/>
      <c r="R13" s="2"/>
      <c r="S13" s="2"/>
      <c r="T13" s="2"/>
      <c r="U13" s="2"/>
      <c r="V13" s="2"/>
      <c r="W13" s="2"/>
      <c r="X13" s="2"/>
    </row>
    <row r="14" spans="1:24" ht="15.6" x14ac:dyDescent="0.35">
      <c r="A14" s="52">
        <v>5</v>
      </c>
      <c r="B14" s="169" t="s">
        <v>92</v>
      </c>
      <c r="C14" s="171" t="s">
        <v>217</v>
      </c>
      <c r="D14" s="172"/>
      <c r="E14" s="52"/>
      <c r="F14" s="52">
        <v>5</v>
      </c>
      <c r="G14" s="169" t="s">
        <v>92</v>
      </c>
      <c r="H14" s="171">
        <v>0</v>
      </c>
      <c r="I14" s="171">
        <v>0</v>
      </c>
      <c r="J14" s="171">
        <v>0</v>
      </c>
      <c r="K14" s="171">
        <v>0</v>
      </c>
      <c r="L14" s="52"/>
      <c r="M14" s="2"/>
      <c r="N14" s="2"/>
      <c r="O14" s="2"/>
      <c r="P14" s="2"/>
      <c r="Q14" s="2"/>
      <c r="R14" s="2"/>
      <c r="S14" s="2"/>
      <c r="T14" s="2"/>
      <c r="U14" s="2"/>
      <c r="V14" s="2"/>
      <c r="W14" s="2"/>
      <c r="X14" s="2"/>
    </row>
    <row r="15" spans="1:24" ht="15.6" x14ac:dyDescent="0.35">
      <c r="A15" s="52">
        <v>6</v>
      </c>
      <c r="B15" s="169" t="s">
        <v>93</v>
      </c>
      <c r="C15" s="171" t="s">
        <v>218</v>
      </c>
      <c r="D15" s="172"/>
      <c r="E15" s="52"/>
      <c r="F15" s="52">
        <v>6</v>
      </c>
      <c r="G15" s="169" t="s">
        <v>93</v>
      </c>
      <c r="H15" s="171">
        <v>3</v>
      </c>
      <c r="I15" s="171">
        <v>0</v>
      </c>
      <c r="J15" s="171">
        <v>0</v>
      </c>
      <c r="K15" s="171">
        <v>0</v>
      </c>
      <c r="L15" s="52"/>
      <c r="M15" s="2"/>
      <c r="N15" s="2"/>
      <c r="O15" s="2"/>
      <c r="P15" s="2"/>
      <c r="Q15" s="2"/>
      <c r="R15" s="2"/>
      <c r="S15" s="2"/>
      <c r="T15" s="2"/>
      <c r="U15" s="2"/>
      <c r="V15" s="2"/>
      <c r="W15" s="2"/>
      <c r="X15" s="2"/>
    </row>
    <row r="16" spans="1:24" x14ac:dyDescent="0.3">
      <c r="A16" s="52">
        <v>7</v>
      </c>
      <c r="B16" s="169" t="s">
        <v>21</v>
      </c>
      <c r="C16" s="171"/>
      <c r="D16" s="172"/>
      <c r="E16" s="52"/>
      <c r="F16" s="52">
        <v>7</v>
      </c>
      <c r="G16" s="169" t="s">
        <v>21</v>
      </c>
      <c r="H16" s="171"/>
      <c r="I16" s="171"/>
      <c r="J16" s="171"/>
      <c r="K16" s="171"/>
      <c r="L16" s="52"/>
      <c r="M16" s="2"/>
      <c r="N16" s="2"/>
      <c r="O16" s="2"/>
      <c r="P16" s="2"/>
      <c r="Q16" s="2"/>
      <c r="R16" s="2"/>
      <c r="S16" s="2"/>
      <c r="T16" s="2"/>
      <c r="U16" s="2"/>
      <c r="V16" s="2"/>
      <c r="W16" s="2"/>
      <c r="X16" s="2"/>
    </row>
    <row r="17" spans="1:52" x14ac:dyDescent="0.3">
      <c r="A17" s="52"/>
      <c r="B17" s="52"/>
      <c r="C17" s="52"/>
      <c r="D17" s="52"/>
      <c r="E17" s="52"/>
      <c r="F17" s="52"/>
      <c r="G17" s="52"/>
      <c r="H17" s="52"/>
      <c r="I17" s="52"/>
      <c r="J17" s="52"/>
      <c r="K17" s="52"/>
      <c r="L17" s="52"/>
      <c r="M17" s="2"/>
      <c r="N17" s="2"/>
      <c r="O17" s="2"/>
      <c r="P17" s="2"/>
      <c r="Q17" s="2"/>
      <c r="R17" s="2"/>
      <c r="S17" s="2"/>
      <c r="T17" s="2"/>
      <c r="U17" s="2"/>
      <c r="V17" s="2"/>
      <c r="W17" s="2"/>
      <c r="X17" s="2"/>
    </row>
    <row r="18" spans="1:52" ht="21" x14ac:dyDescent="0.4">
      <c r="A18" s="734" t="s">
        <v>1228</v>
      </c>
      <c r="B18" s="734"/>
      <c r="C18" s="734"/>
      <c r="D18" s="734"/>
      <c r="E18" s="734"/>
      <c r="F18" s="734"/>
      <c r="G18" s="734"/>
      <c r="H18" s="734"/>
      <c r="I18" s="734"/>
      <c r="J18" s="734"/>
      <c r="K18" s="734"/>
      <c r="L18" s="734"/>
      <c r="M18" s="2"/>
      <c r="N18" s="2"/>
      <c r="O18" s="2"/>
      <c r="P18" s="2"/>
      <c r="Q18" s="2"/>
      <c r="R18" s="2"/>
      <c r="S18" s="3"/>
      <c r="T18" s="2"/>
      <c r="U18" s="2"/>
      <c r="V18" s="2"/>
      <c r="W18" s="2"/>
      <c r="X18" s="2"/>
    </row>
    <row r="19" spans="1:52" x14ac:dyDescent="0.3">
      <c r="A19" s="734" t="s">
        <v>219</v>
      </c>
      <c r="B19" s="734"/>
      <c r="C19" s="734"/>
      <c r="D19" s="734"/>
      <c r="E19" s="734"/>
      <c r="F19" s="734"/>
      <c r="G19" s="734"/>
      <c r="H19" s="734"/>
      <c r="I19" s="734"/>
      <c r="J19" s="734"/>
      <c r="K19" s="734"/>
      <c r="L19" s="734"/>
      <c r="M19" s="2"/>
      <c r="N19" s="2"/>
      <c r="O19" s="2"/>
      <c r="P19" s="2"/>
      <c r="Q19" s="2"/>
      <c r="R19" s="2"/>
      <c r="S19" s="2"/>
      <c r="T19" s="2"/>
      <c r="U19" s="2"/>
      <c r="V19" s="2"/>
      <c r="W19" s="2"/>
      <c r="X19" s="2"/>
    </row>
    <row r="20" spans="1:52" x14ac:dyDescent="0.3">
      <c r="A20" s="734" t="s">
        <v>1229</v>
      </c>
      <c r="B20" s="734"/>
      <c r="C20" s="734"/>
      <c r="D20" s="734"/>
      <c r="E20" s="734"/>
      <c r="F20" s="734"/>
      <c r="G20" s="734"/>
      <c r="H20" s="734"/>
      <c r="I20" s="734"/>
      <c r="J20" s="734"/>
      <c r="K20" s="734"/>
      <c r="L20" s="734"/>
      <c r="M20" s="2"/>
      <c r="N20" s="2"/>
      <c r="O20" s="2"/>
      <c r="P20" s="2"/>
      <c r="Q20" s="2"/>
      <c r="R20" s="2"/>
      <c r="S20" s="2"/>
      <c r="T20" s="2"/>
      <c r="U20" s="2"/>
      <c r="V20" s="2"/>
      <c r="W20" s="2"/>
      <c r="X20" s="2"/>
    </row>
    <row r="21" spans="1:52" x14ac:dyDescent="0.3">
      <c r="A21" s="52"/>
      <c r="B21" s="52"/>
      <c r="C21" s="52"/>
      <c r="D21" s="52"/>
      <c r="E21" s="52"/>
      <c r="F21" s="52"/>
      <c r="G21" s="52"/>
      <c r="H21" s="52"/>
      <c r="I21" s="52"/>
      <c r="J21" s="52"/>
      <c r="K21" s="52"/>
      <c r="L21" s="52"/>
      <c r="M21" s="2"/>
      <c r="N21" s="2"/>
      <c r="O21" s="2"/>
      <c r="P21" s="2"/>
      <c r="Q21" s="2"/>
      <c r="R21" s="2"/>
      <c r="S21" s="2"/>
      <c r="T21" s="2"/>
      <c r="U21" s="2"/>
      <c r="V21" s="2"/>
      <c r="W21" s="2"/>
      <c r="X21" s="2"/>
    </row>
    <row r="22" spans="1:52" x14ac:dyDescent="0.3">
      <c r="A22" s="734" t="s">
        <v>1230</v>
      </c>
      <c r="B22" s="734"/>
      <c r="C22" s="734"/>
      <c r="D22" s="734"/>
      <c r="E22" s="734"/>
      <c r="F22" s="734"/>
      <c r="G22" s="734"/>
      <c r="H22" s="734"/>
      <c r="I22" s="734"/>
      <c r="J22" s="734"/>
      <c r="K22" s="734"/>
      <c r="L22" s="734"/>
      <c r="M22" s="2"/>
      <c r="N22" s="2"/>
      <c r="O22" s="2"/>
      <c r="P22" s="2"/>
      <c r="Q22" s="2"/>
      <c r="R22" s="2"/>
      <c r="S22" s="2"/>
      <c r="T22" s="2"/>
      <c r="U22" s="2"/>
      <c r="V22" s="2"/>
      <c r="W22" s="2"/>
      <c r="X22" s="2"/>
    </row>
    <row r="23" spans="1:52" x14ac:dyDescent="0.3">
      <c r="A23" s="52"/>
      <c r="B23" s="52"/>
      <c r="C23" s="52"/>
      <c r="D23" s="52"/>
      <c r="E23" s="52"/>
      <c r="F23" s="52"/>
      <c r="G23" s="52"/>
      <c r="H23" s="52"/>
      <c r="I23" s="52"/>
      <c r="J23" s="52"/>
      <c r="K23" s="52"/>
      <c r="L23" s="52"/>
      <c r="M23" s="2"/>
      <c r="N23" s="2"/>
      <c r="O23" s="2"/>
      <c r="P23" s="2"/>
      <c r="Q23" s="2"/>
      <c r="R23" s="2"/>
      <c r="S23" s="2"/>
      <c r="T23" s="2"/>
      <c r="U23" s="2"/>
      <c r="V23" s="2"/>
      <c r="W23" s="2"/>
      <c r="X23" s="2"/>
    </row>
    <row r="24" spans="1:52" s="119" customFormat="1" ht="41.25" customHeight="1" x14ac:dyDescent="0.3">
      <c r="A24" s="740" t="s">
        <v>1231</v>
      </c>
      <c r="B24" s="740"/>
      <c r="C24" s="740"/>
      <c r="D24" s="740"/>
      <c r="E24" s="740"/>
      <c r="F24" s="740"/>
      <c r="G24" s="740"/>
      <c r="H24" s="740"/>
      <c r="I24" s="740"/>
      <c r="J24" s="740"/>
      <c r="K24" s="740"/>
      <c r="L24" s="740"/>
      <c r="M24" s="114"/>
      <c r="N24" s="114"/>
      <c r="O24" s="114"/>
      <c r="P24" s="114"/>
      <c r="Q24" s="114"/>
      <c r="R24" s="114"/>
      <c r="S24" s="114"/>
      <c r="T24" s="114"/>
      <c r="U24" s="114"/>
      <c r="V24" s="114"/>
      <c r="W24" s="114"/>
      <c r="X24" s="114"/>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row>
    <row r="25" spans="1:52" x14ac:dyDescent="0.3">
      <c r="A25" s="52"/>
      <c r="B25" s="52"/>
      <c r="C25" s="52"/>
      <c r="D25" s="52"/>
      <c r="E25" s="52"/>
      <c r="F25" s="52"/>
      <c r="G25" s="52"/>
      <c r="H25" s="52"/>
      <c r="I25" s="52"/>
      <c r="J25" s="52"/>
      <c r="K25" s="52"/>
      <c r="L25" s="52"/>
      <c r="M25" s="2"/>
      <c r="N25" s="2"/>
      <c r="O25" s="2"/>
      <c r="P25" s="2"/>
      <c r="Q25" s="2"/>
      <c r="R25" s="2"/>
      <c r="S25" s="2"/>
      <c r="T25" s="2"/>
      <c r="U25" s="2"/>
      <c r="V25" s="2"/>
      <c r="W25" s="2"/>
      <c r="X25" s="2"/>
    </row>
    <row r="26" spans="1:52" x14ac:dyDescent="0.3">
      <c r="A26" s="734" t="s">
        <v>1232</v>
      </c>
      <c r="B26" s="734"/>
      <c r="C26" s="734"/>
      <c r="D26" s="734"/>
      <c r="E26" s="734"/>
      <c r="F26" s="734"/>
      <c r="G26" s="734"/>
      <c r="H26" s="734"/>
      <c r="I26" s="734"/>
      <c r="J26" s="734"/>
      <c r="K26" s="734"/>
      <c r="L26" s="734"/>
      <c r="M26" s="2"/>
      <c r="N26" s="2"/>
      <c r="O26" s="2"/>
      <c r="P26" s="2"/>
      <c r="Q26" s="2"/>
      <c r="R26" s="2"/>
      <c r="S26" s="2"/>
      <c r="T26" s="2"/>
      <c r="U26" s="2"/>
      <c r="V26" s="2"/>
      <c r="W26" s="2"/>
    </row>
    <row r="27" spans="1:52" ht="15" customHeight="1" x14ac:dyDescent="0.3">
      <c r="A27" s="52"/>
      <c r="B27" s="734" t="s">
        <v>1192</v>
      </c>
      <c r="C27" s="734"/>
      <c r="D27" s="734"/>
      <c r="E27" s="734"/>
      <c r="F27" s="734"/>
      <c r="G27" s="734"/>
      <c r="H27" s="734"/>
      <c r="I27" s="734"/>
      <c r="J27" s="734"/>
      <c r="K27" s="734"/>
      <c r="L27" s="734"/>
      <c r="M27" s="2"/>
      <c r="N27" s="2"/>
      <c r="O27" s="2"/>
      <c r="P27" s="2"/>
      <c r="Q27" s="2"/>
      <c r="R27" s="2"/>
      <c r="S27" s="2"/>
      <c r="T27" s="2"/>
      <c r="U27" s="2"/>
      <c r="V27" s="2"/>
      <c r="W27" s="2"/>
      <c r="X27" s="2"/>
    </row>
    <row r="28" spans="1:52" ht="15" customHeight="1" x14ac:dyDescent="0.3">
      <c r="A28" s="52"/>
      <c r="B28" s="734" t="s">
        <v>1193</v>
      </c>
      <c r="C28" s="734"/>
      <c r="D28" s="734"/>
      <c r="E28" s="734"/>
      <c r="F28" s="734"/>
      <c r="G28" s="734"/>
      <c r="H28" s="734"/>
      <c r="I28" s="734"/>
      <c r="J28" s="734"/>
      <c r="K28" s="734"/>
      <c r="L28" s="734"/>
      <c r="M28" s="2"/>
      <c r="N28" s="2"/>
      <c r="O28" s="2"/>
      <c r="P28" s="2"/>
      <c r="Q28" s="2"/>
      <c r="R28" s="2"/>
      <c r="S28" s="2"/>
      <c r="T28" s="2"/>
      <c r="U28" s="2"/>
      <c r="V28" s="2"/>
      <c r="W28" s="2"/>
      <c r="X28" s="2"/>
    </row>
    <row r="29" spans="1:52" ht="15" customHeight="1" x14ac:dyDescent="0.3">
      <c r="A29" s="52"/>
      <c r="B29" s="734" t="s">
        <v>1194</v>
      </c>
      <c r="C29" s="734"/>
      <c r="D29" s="734"/>
      <c r="E29" s="734"/>
      <c r="F29" s="734"/>
      <c r="G29" s="734"/>
      <c r="H29" s="734"/>
      <c r="I29" s="734"/>
      <c r="J29" s="734"/>
      <c r="K29" s="734"/>
      <c r="L29" s="734"/>
      <c r="M29" s="2"/>
      <c r="N29" s="2"/>
      <c r="O29" s="2"/>
      <c r="P29" s="2"/>
      <c r="Q29" s="2"/>
      <c r="R29" s="2"/>
      <c r="S29" s="2"/>
      <c r="T29" s="2"/>
      <c r="U29" s="2"/>
      <c r="V29" s="2"/>
      <c r="W29" s="2"/>
      <c r="X29" s="2"/>
    </row>
    <row r="30" spans="1:52" ht="15" customHeight="1" x14ac:dyDescent="0.3">
      <c r="A30" s="52"/>
      <c r="B30" s="734" t="s">
        <v>1195</v>
      </c>
      <c r="C30" s="734"/>
      <c r="D30" s="734"/>
      <c r="E30" s="734"/>
      <c r="F30" s="734"/>
      <c r="G30" s="734"/>
      <c r="H30" s="734"/>
      <c r="I30" s="734"/>
      <c r="J30" s="734"/>
      <c r="K30" s="734"/>
      <c r="L30" s="734"/>
      <c r="M30" s="2"/>
      <c r="N30" s="2"/>
      <c r="O30" s="2"/>
      <c r="P30" s="2"/>
      <c r="Q30" s="2"/>
      <c r="R30" s="2"/>
      <c r="S30" s="2"/>
      <c r="T30" s="2"/>
      <c r="U30" s="2"/>
      <c r="V30" s="2"/>
      <c r="W30" s="2"/>
      <c r="X30" s="2"/>
    </row>
    <row r="31" spans="1:52" x14ac:dyDescent="0.3">
      <c r="A31" s="52"/>
      <c r="B31" s="52"/>
      <c r="C31" s="52"/>
      <c r="D31" s="52"/>
      <c r="E31" s="52"/>
      <c r="F31" s="52"/>
      <c r="G31" s="52"/>
      <c r="H31" s="52"/>
      <c r="I31" s="52"/>
      <c r="J31" s="52"/>
      <c r="K31" s="52"/>
      <c r="L31" s="52"/>
      <c r="M31" s="2"/>
      <c r="N31" s="2"/>
      <c r="O31" s="2"/>
      <c r="P31" s="2"/>
      <c r="Q31" s="2"/>
      <c r="R31" s="2"/>
      <c r="S31" s="2"/>
      <c r="T31" s="2"/>
      <c r="U31" s="2"/>
      <c r="V31" s="2"/>
      <c r="W31" s="2"/>
      <c r="X31" s="2"/>
    </row>
    <row r="32" spans="1:52" x14ac:dyDescent="0.3">
      <c r="A32" s="734" t="s">
        <v>1233</v>
      </c>
      <c r="B32" s="734"/>
      <c r="C32" s="734"/>
      <c r="D32" s="734"/>
      <c r="E32" s="734"/>
      <c r="F32" s="734"/>
      <c r="G32" s="734"/>
      <c r="H32" s="734"/>
      <c r="I32" s="734"/>
      <c r="J32" s="734"/>
      <c r="K32" s="734"/>
      <c r="L32" s="734"/>
      <c r="M32" s="2"/>
      <c r="N32" s="2"/>
      <c r="O32" s="2"/>
      <c r="P32" s="2"/>
      <c r="Q32" s="2"/>
      <c r="R32" s="2"/>
      <c r="S32" s="2"/>
      <c r="T32" s="2"/>
      <c r="U32" s="2"/>
      <c r="V32" s="2"/>
      <c r="W32" s="2"/>
      <c r="X32" s="2"/>
    </row>
    <row r="33" spans="1:24" x14ac:dyDescent="0.3">
      <c r="A33" s="52"/>
      <c r="B33" s="161" t="s">
        <v>99</v>
      </c>
      <c r="C33" s="734" t="s">
        <v>1234</v>
      </c>
      <c r="D33" s="734"/>
      <c r="E33" s="734"/>
      <c r="F33" s="734"/>
      <c r="G33" s="734"/>
      <c r="H33" s="734"/>
      <c r="I33" s="734"/>
      <c r="J33" s="734"/>
      <c r="K33" s="734"/>
      <c r="L33" s="734"/>
      <c r="M33" s="2"/>
      <c r="N33" s="2"/>
      <c r="O33" s="2"/>
      <c r="P33" s="2"/>
      <c r="Q33" s="2"/>
      <c r="R33" s="2"/>
      <c r="S33" s="2"/>
      <c r="T33" s="2"/>
      <c r="U33" s="2"/>
      <c r="V33" s="2"/>
      <c r="W33" s="2"/>
      <c r="X33" s="2"/>
    </row>
    <row r="34" spans="1:24" x14ac:dyDescent="0.3">
      <c r="A34" s="52"/>
      <c r="B34" s="161" t="s">
        <v>100</v>
      </c>
      <c r="C34" s="734" t="s">
        <v>103</v>
      </c>
      <c r="D34" s="734"/>
      <c r="E34" s="734"/>
      <c r="F34" s="734"/>
      <c r="G34" s="734"/>
      <c r="H34" s="734"/>
      <c r="I34" s="734"/>
      <c r="J34" s="734"/>
      <c r="K34" s="734"/>
      <c r="L34" s="734"/>
      <c r="M34" s="2"/>
      <c r="N34" s="2"/>
      <c r="O34" s="2"/>
      <c r="P34" s="2"/>
      <c r="Q34" s="2"/>
      <c r="R34" s="2"/>
      <c r="S34" s="2"/>
      <c r="T34" s="2"/>
      <c r="U34" s="2"/>
      <c r="V34" s="2"/>
      <c r="W34" s="2"/>
      <c r="X34" s="2"/>
    </row>
    <row r="35" spans="1:24" x14ac:dyDescent="0.3">
      <c r="A35" s="52"/>
      <c r="B35" s="161" t="s">
        <v>101</v>
      </c>
      <c r="C35" s="734" t="s">
        <v>1235</v>
      </c>
      <c r="D35" s="734"/>
      <c r="E35" s="734"/>
      <c r="F35" s="734"/>
      <c r="G35" s="734"/>
      <c r="H35" s="734"/>
      <c r="I35" s="734"/>
      <c r="J35" s="734"/>
      <c r="K35" s="734"/>
      <c r="L35" s="734"/>
      <c r="M35" s="2"/>
      <c r="N35" s="2"/>
      <c r="O35" s="2"/>
      <c r="P35" s="2"/>
      <c r="Q35" s="2"/>
      <c r="R35" s="2"/>
      <c r="S35" s="2"/>
      <c r="T35" s="2"/>
      <c r="U35" s="2"/>
      <c r="V35" s="2"/>
      <c r="W35" s="2"/>
      <c r="X35" s="2"/>
    </row>
    <row r="36" spans="1:24" x14ac:dyDescent="0.3">
      <c r="A36" s="52"/>
      <c r="B36" s="161" t="s">
        <v>102</v>
      </c>
      <c r="C36" s="734" t="s">
        <v>104</v>
      </c>
      <c r="D36" s="734"/>
      <c r="E36" s="734"/>
      <c r="F36" s="734"/>
      <c r="G36" s="734"/>
      <c r="H36" s="734"/>
      <c r="I36" s="734"/>
      <c r="J36" s="734"/>
      <c r="K36" s="734"/>
      <c r="L36" s="734"/>
      <c r="M36" s="2"/>
      <c r="N36" s="2"/>
      <c r="O36" s="2"/>
      <c r="P36" s="2"/>
      <c r="Q36" s="2"/>
      <c r="R36" s="2"/>
      <c r="S36" s="2"/>
      <c r="T36" s="2"/>
      <c r="U36" s="2"/>
      <c r="V36" s="2"/>
      <c r="W36" s="2"/>
      <c r="X36" s="2"/>
    </row>
    <row r="37" spans="1:24" x14ac:dyDescent="0.3">
      <c r="A37" s="52"/>
      <c r="B37" s="161"/>
      <c r="C37" s="52"/>
      <c r="D37" s="52"/>
      <c r="E37" s="52"/>
      <c r="F37" s="52"/>
      <c r="G37" s="52"/>
      <c r="H37" s="52"/>
      <c r="I37" s="52"/>
      <c r="J37" s="52"/>
      <c r="K37" s="52"/>
      <c r="L37" s="52"/>
      <c r="M37" s="2"/>
      <c r="N37" s="2"/>
      <c r="O37" s="2"/>
      <c r="P37" s="2"/>
      <c r="Q37" s="2"/>
      <c r="R37" s="2"/>
      <c r="S37" s="2"/>
      <c r="T37" s="2"/>
      <c r="U37" s="2"/>
      <c r="V37" s="2"/>
      <c r="W37" s="2"/>
      <c r="X37" s="2"/>
    </row>
    <row r="38" spans="1:24" x14ac:dyDescent="0.3">
      <c r="A38" s="741" t="s">
        <v>1236</v>
      </c>
      <c r="B38" s="741"/>
      <c r="C38" s="741"/>
      <c r="D38" s="741"/>
      <c r="E38" s="741"/>
      <c r="F38" s="741"/>
      <c r="G38" s="741"/>
      <c r="H38" s="741"/>
      <c r="I38" s="741"/>
      <c r="J38" s="741"/>
      <c r="K38" s="741"/>
      <c r="L38" s="741"/>
      <c r="M38" s="2"/>
      <c r="N38" s="2"/>
      <c r="O38" s="2"/>
      <c r="P38" s="2"/>
      <c r="Q38" s="2"/>
      <c r="R38" s="2"/>
      <c r="S38" s="2"/>
      <c r="T38" s="2"/>
      <c r="U38" s="2"/>
      <c r="V38" s="2"/>
      <c r="W38" s="2"/>
      <c r="X38" s="2"/>
    </row>
    <row r="39" spans="1:24" x14ac:dyDescent="0.3">
      <c r="A39" s="741" t="s">
        <v>1191</v>
      </c>
      <c r="B39" s="741"/>
      <c r="C39" s="741"/>
      <c r="D39" s="741"/>
      <c r="E39" s="741"/>
      <c r="F39" s="741"/>
      <c r="G39" s="741"/>
      <c r="H39" s="741"/>
      <c r="I39" s="741"/>
      <c r="J39" s="741"/>
      <c r="K39" s="741"/>
      <c r="L39" s="741"/>
      <c r="M39" s="2"/>
      <c r="N39" s="2"/>
      <c r="O39" s="2"/>
      <c r="P39" s="2"/>
      <c r="Q39" s="2"/>
      <c r="R39" s="2"/>
      <c r="S39" s="2"/>
      <c r="T39" s="2"/>
      <c r="U39" s="2"/>
      <c r="V39" s="2"/>
      <c r="W39" s="2"/>
      <c r="X39" s="2"/>
    </row>
    <row r="40" spans="1:24" ht="48" customHeight="1" x14ac:dyDescent="0.3">
      <c r="A40" s="734" t="s">
        <v>1346</v>
      </c>
      <c r="B40" s="734"/>
      <c r="C40" s="734"/>
      <c r="D40" s="734"/>
      <c r="E40" s="734"/>
      <c r="F40" s="734"/>
      <c r="G40" s="734"/>
      <c r="H40" s="734"/>
      <c r="I40" s="734"/>
      <c r="J40" s="734"/>
      <c r="K40" s="734"/>
      <c r="L40" s="734"/>
      <c r="M40" s="2"/>
      <c r="N40" s="2"/>
      <c r="O40" s="2"/>
      <c r="P40" s="2"/>
      <c r="Q40" s="2"/>
      <c r="R40" s="2"/>
      <c r="S40" s="2"/>
      <c r="T40" s="2"/>
      <c r="U40" s="2"/>
      <c r="V40" s="2"/>
      <c r="W40" s="2"/>
      <c r="X40" s="2"/>
    </row>
    <row r="41" spans="1:24" x14ac:dyDescent="0.3">
      <c r="A41" s="741" t="s">
        <v>1237</v>
      </c>
      <c r="B41" s="741"/>
      <c r="C41" s="741"/>
      <c r="D41" s="741"/>
      <c r="E41" s="741"/>
      <c r="F41" s="741"/>
      <c r="G41" s="741"/>
      <c r="H41" s="741"/>
      <c r="I41" s="741"/>
      <c r="J41" s="741"/>
      <c r="K41" s="741"/>
      <c r="L41" s="741"/>
      <c r="M41" s="2"/>
      <c r="N41" s="2"/>
      <c r="O41" s="2"/>
      <c r="P41" s="2"/>
      <c r="Q41" s="2"/>
      <c r="R41" s="2"/>
      <c r="S41" s="2"/>
      <c r="T41" s="2"/>
      <c r="U41" s="2"/>
      <c r="V41" s="2"/>
      <c r="W41" s="2"/>
      <c r="X41" s="2"/>
    </row>
    <row r="42" spans="1:24" ht="18.75" customHeight="1" x14ac:dyDescent="0.3">
      <c r="A42" s="734" t="s">
        <v>1238</v>
      </c>
      <c r="B42" s="734"/>
      <c r="C42" s="734"/>
      <c r="D42" s="734"/>
      <c r="E42" s="734"/>
      <c r="F42" s="734"/>
      <c r="G42" s="734"/>
      <c r="H42" s="734"/>
      <c r="I42" s="734"/>
      <c r="J42" s="734"/>
      <c r="K42" s="734"/>
      <c r="L42" s="734"/>
      <c r="M42" s="2"/>
      <c r="N42" s="2"/>
      <c r="O42" s="2"/>
      <c r="P42" s="2"/>
      <c r="Q42" s="2"/>
      <c r="R42" s="2"/>
      <c r="S42" s="2"/>
      <c r="T42" s="2"/>
      <c r="U42" s="2"/>
      <c r="V42" s="2"/>
      <c r="W42" s="2"/>
      <c r="X42" s="2"/>
    </row>
    <row r="43" spans="1:24" x14ac:dyDescent="0.3">
      <c r="A43" s="52"/>
      <c r="B43" s="161"/>
      <c r="C43" s="52"/>
      <c r="D43" s="52"/>
      <c r="E43" s="52"/>
      <c r="F43" s="52"/>
      <c r="G43" s="52"/>
      <c r="H43" s="52"/>
      <c r="I43" s="52"/>
      <c r="J43" s="52"/>
      <c r="K43" s="52"/>
      <c r="L43" s="52"/>
      <c r="M43" s="2"/>
      <c r="N43" s="2"/>
      <c r="O43" s="2"/>
      <c r="P43" s="2"/>
      <c r="Q43" s="2"/>
      <c r="R43" s="2"/>
      <c r="S43" s="2"/>
      <c r="T43" s="2"/>
      <c r="U43" s="2"/>
      <c r="V43" s="2"/>
      <c r="W43" s="2"/>
      <c r="X43" s="2"/>
    </row>
    <row r="44" spans="1:24" ht="31.5" customHeight="1" x14ac:dyDescent="0.3">
      <c r="A44" s="744" t="s">
        <v>107</v>
      </c>
      <c r="B44" s="744"/>
      <c r="C44" s="734" t="s">
        <v>1239</v>
      </c>
      <c r="D44" s="734"/>
      <c r="E44" s="734"/>
      <c r="F44" s="734"/>
      <c r="G44" s="734"/>
      <c r="H44" s="734"/>
      <c r="I44" s="734"/>
      <c r="J44" s="734"/>
      <c r="K44" s="734"/>
      <c r="L44" s="734"/>
      <c r="M44" s="2"/>
      <c r="N44" s="2"/>
      <c r="O44" s="2"/>
      <c r="P44" s="2"/>
      <c r="Q44" s="2"/>
      <c r="R44" s="2"/>
      <c r="S44" s="2"/>
      <c r="T44" s="2"/>
      <c r="U44" s="2"/>
      <c r="V44" s="2"/>
      <c r="W44" s="2"/>
      <c r="X44" s="2"/>
    </row>
    <row r="45" spans="1:24" x14ac:dyDescent="0.3">
      <c r="A45" s="743" t="s">
        <v>136</v>
      </c>
      <c r="B45" s="743"/>
      <c r="C45" s="742" t="s">
        <v>1347</v>
      </c>
      <c r="D45" s="742"/>
      <c r="E45" s="742"/>
      <c r="F45" s="742"/>
      <c r="G45" s="742"/>
      <c r="H45" s="742"/>
      <c r="I45" s="742"/>
      <c r="J45" s="742"/>
      <c r="K45" s="742"/>
      <c r="L45" s="742"/>
      <c r="M45" s="2"/>
      <c r="N45" s="2"/>
      <c r="O45" s="2"/>
      <c r="P45" s="2"/>
      <c r="Q45" s="2"/>
      <c r="R45" s="2"/>
      <c r="S45" s="2"/>
      <c r="T45" s="2"/>
      <c r="U45" s="2"/>
      <c r="V45" s="2"/>
      <c r="W45" s="2"/>
      <c r="X45" s="2"/>
    </row>
    <row r="46" spans="1:24" x14ac:dyDescent="0.3">
      <c r="A46" s="52"/>
      <c r="B46" s="161"/>
      <c r="C46" s="52"/>
      <c r="D46" s="52"/>
      <c r="E46" s="52"/>
      <c r="F46" s="52"/>
      <c r="G46" s="52"/>
      <c r="H46" s="52"/>
      <c r="I46" s="52"/>
      <c r="J46" s="52"/>
      <c r="K46" s="52"/>
      <c r="L46" s="52"/>
      <c r="M46" s="2"/>
      <c r="N46" s="2"/>
      <c r="O46" s="2"/>
      <c r="P46" s="2"/>
      <c r="Q46" s="2"/>
      <c r="R46" s="2"/>
      <c r="S46" s="2"/>
      <c r="T46" s="2"/>
      <c r="U46" s="2"/>
      <c r="V46" s="2"/>
      <c r="W46" s="2"/>
      <c r="X46" s="2"/>
    </row>
    <row r="47" spans="1:24" x14ac:dyDescent="0.3">
      <c r="A47" s="734" t="s">
        <v>230</v>
      </c>
      <c r="B47" s="734"/>
      <c r="C47" s="734"/>
      <c r="D47" s="734"/>
      <c r="E47" s="734"/>
      <c r="F47" s="734"/>
      <c r="G47" s="734"/>
      <c r="H47" s="734"/>
      <c r="I47" s="734"/>
      <c r="J47" s="734"/>
      <c r="K47" s="734"/>
      <c r="L47" s="734"/>
      <c r="M47" s="2"/>
      <c r="N47" s="2"/>
      <c r="O47" s="2"/>
      <c r="P47" s="2"/>
      <c r="Q47" s="2"/>
      <c r="R47" s="2"/>
      <c r="S47" s="2"/>
      <c r="T47" s="2"/>
      <c r="U47" s="2"/>
      <c r="V47" s="2"/>
      <c r="W47" s="2"/>
      <c r="X47" s="2"/>
    </row>
    <row r="48" spans="1:24" x14ac:dyDescent="0.3">
      <c r="A48" s="52"/>
      <c r="B48" s="52"/>
      <c r="C48" s="52"/>
      <c r="D48" s="52"/>
      <c r="E48" s="52"/>
      <c r="F48" s="52"/>
      <c r="G48" s="52"/>
      <c r="H48" s="52"/>
      <c r="I48" s="52"/>
      <c r="J48" s="52"/>
      <c r="K48" s="52"/>
      <c r="L48" s="52"/>
      <c r="M48" s="2"/>
      <c r="N48" s="2"/>
      <c r="O48" s="2"/>
      <c r="P48" s="2"/>
      <c r="Q48" s="2"/>
      <c r="R48" s="2"/>
      <c r="S48" s="2"/>
      <c r="T48" s="2"/>
      <c r="U48" s="2"/>
      <c r="V48" s="2"/>
      <c r="W48" s="2"/>
      <c r="X48" s="2"/>
    </row>
    <row r="49" spans="1:24" x14ac:dyDescent="0.3">
      <c r="A49" s="742" t="s">
        <v>1314</v>
      </c>
      <c r="B49" s="742"/>
      <c r="C49" s="742"/>
      <c r="D49" s="742"/>
      <c r="E49" s="742"/>
      <c r="F49" s="742"/>
      <c r="G49" s="742"/>
      <c r="H49" s="742"/>
      <c r="I49" s="742"/>
      <c r="J49" s="742"/>
      <c r="K49" s="742"/>
      <c r="L49" s="742"/>
      <c r="M49" s="2"/>
      <c r="N49" s="2"/>
      <c r="O49" s="2"/>
      <c r="P49" s="2"/>
      <c r="Q49" s="2"/>
      <c r="R49" s="2"/>
      <c r="S49" s="2"/>
      <c r="T49" s="2"/>
      <c r="U49" s="2"/>
      <c r="V49" s="2"/>
      <c r="W49" s="2"/>
      <c r="X49" s="2"/>
    </row>
    <row r="50" spans="1:24" x14ac:dyDescent="0.3">
      <c r="A50" s="52"/>
      <c r="B50" s="52"/>
      <c r="C50" s="52"/>
      <c r="D50" s="52"/>
      <c r="E50" s="52"/>
      <c r="F50" s="52"/>
      <c r="G50" s="52"/>
      <c r="H50" s="52"/>
      <c r="I50" s="52"/>
      <c r="J50" s="52"/>
      <c r="K50" s="52"/>
      <c r="L50" s="52"/>
      <c r="M50" s="2"/>
      <c r="N50" s="2"/>
      <c r="O50" s="2"/>
      <c r="P50" s="2"/>
      <c r="Q50" s="2"/>
      <c r="R50" s="2"/>
      <c r="S50" s="2"/>
      <c r="T50" s="2"/>
      <c r="U50" s="2"/>
      <c r="V50" s="2"/>
      <c r="W50" s="2"/>
      <c r="X50" s="2"/>
    </row>
    <row r="51" spans="1:24" x14ac:dyDescent="0.3">
      <c r="A51" s="52"/>
      <c r="B51" s="52"/>
      <c r="C51" s="161" t="s">
        <v>1315</v>
      </c>
      <c r="D51" s="52"/>
      <c r="E51" s="52"/>
      <c r="F51" s="52"/>
      <c r="G51" s="52"/>
      <c r="H51" s="52"/>
      <c r="I51" s="52"/>
      <c r="J51" s="52"/>
      <c r="K51" s="52"/>
      <c r="L51" s="52"/>
      <c r="M51" s="2"/>
      <c r="N51" s="2"/>
      <c r="O51" s="2"/>
      <c r="P51" s="2"/>
      <c r="Q51" s="2"/>
      <c r="R51" s="2"/>
      <c r="S51" s="2"/>
      <c r="T51" s="2"/>
      <c r="U51" s="2"/>
      <c r="V51" s="2"/>
      <c r="W51" s="2"/>
      <c r="X51" s="2"/>
    </row>
    <row r="52" spans="1:24" x14ac:dyDescent="0.3">
      <c r="A52" s="52"/>
      <c r="B52" s="169" t="s">
        <v>90</v>
      </c>
      <c r="C52" s="169" t="s">
        <v>91</v>
      </c>
      <c r="D52" s="52"/>
      <c r="E52" s="52"/>
      <c r="F52" s="52"/>
      <c r="G52" s="52"/>
      <c r="H52" s="52"/>
      <c r="I52" s="52"/>
      <c r="J52" s="52"/>
      <c r="K52" s="52"/>
      <c r="L52" s="52"/>
      <c r="M52" s="2"/>
      <c r="N52" s="2"/>
      <c r="O52" s="2"/>
      <c r="P52" s="2"/>
      <c r="Q52" s="2"/>
      <c r="R52" s="2"/>
      <c r="S52" s="2"/>
      <c r="T52" s="2"/>
      <c r="U52" s="2"/>
      <c r="V52" s="2"/>
      <c r="W52" s="2"/>
      <c r="X52" s="2"/>
    </row>
    <row r="53" spans="1:24" x14ac:dyDescent="0.3">
      <c r="A53" s="52">
        <v>1</v>
      </c>
      <c r="B53" s="169" t="s">
        <v>12</v>
      </c>
      <c r="C53" s="171">
        <v>200</v>
      </c>
      <c r="D53" s="52"/>
      <c r="E53" s="52"/>
      <c r="F53" s="52"/>
      <c r="G53" s="52"/>
      <c r="H53" s="52"/>
      <c r="I53" s="52"/>
      <c r="J53" s="52"/>
      <c r="K53" s="52"/>
      <c r="L53" s="52"/>
      <c r="M53" s="2"/>
      <c r="N53" s="2"/>
      <c r="O53" s="2"/>
      <c r="P53" s="2"/>
      <c r="Q53" s="2"/>
      <c r="R53" s="2"/>
      <c r="S53" s="2"/>
      <c r="T53" s="2"/>
      <c r="U53" s="2"/>
      <c r="V53" s="2"/>
      <c r="W53" s="2"/>
      <c r="X53" s="2"/>
    </row>
    <row r="54" spans="1:24" x14ac:dyDescent="0.3">
      <c r="A54" s="52">
        <v>2</v>
      </c>
      <c r="B54" s="169" t="s">
        <v>13</v>
      </c>
      <c r="C54" s="171">
        <v>0</v>
      </c>
      <c r="D54" s="52"/>
      <c r="E54" s="52"/>
      <c r="F54" s="52"/>
      <c r="G54" s="52"/>
      <c r="H54" s="52"/>
      <c r="I54" s="52"/>
      <c r="J54" s="52"/>
      <c r="K54" s="52"/>
      <c r="L54" s="52"/>
      <c r="M54" s="2"/>
      <c r="N54" s="2"/>
      <c r="O54" s="2"/>
      <c r="P54" s="2"/>
      <c r="Q54" s="2"/>
      <c r="R54" s="2"/>
      <c r="S54" s="2"/>
      <c r="T54" s="2"/>
      <c r="U54" s="2"/>
      <c r="V54" s="2"/>
      <c r="W54" s="2"/>
      <c r="X54" s="2"/>
    </row>
    <row r="55" spans="1:24" x14ac:dyDescent="0.3">
      <c r="A55" s="52">
        <v>3</v>
      </c>
      <c r="B55" s="169" t="s">
        <v>14</v>
      </c>
      <c r="C55" s="171">
        <v>0</v>
      </c>
      <c r="D55" s="52"/>
      <c r="E55" s="52"/>
      <c r="F55" s="52"/>
      <c r="G55" s="52"/>
      <c r="H55" s="52"/>
      <c r="I55" s="52"/>
      <c r="J55" s="52"/>
      <c r="K55" s="52"/>
      <c r="L55" s="52"/>
      <c r="M55" s="2"/>
      <c r="N55" s="2"/>
      <c r="O55" s="2"/>
      <c r="P55" s="2"/>
      <c r="Q55" s="2"/>
      <c r="R55" s="2"/>
      <c r="S55" s="2"/>
      <c r="T55" s="2"/>
      <c r="U55" s="2"/>
      <c r="V55" s="2"/>
      <c r="W55" s="2"/>
      <c r="X55" s="2"/>
    </row>
    <row r="56" spans="1:24" x14ac:dyDescent="0.3">
      <c r="A56" s="52">
        <v>4</v>
      </c>
      <c r="B56" s="169" t="s">
        <v>32</v>
      </c>
      <c r="C56" s="171">
        <v>1</v>
      </c>
      <c r="D56" s="52"/>
      <c r="E56" s="52"/>
      <c r="F56" s="52"/>
      <c r="G56" s="52"/>
      <c r="H56" s="52"/>
      <c r="I56" s="52"/>
      <c r="J56" s="52"/>
      <c r="K56" s="52"/>
      <c r="L56" s="52"/>
      <c r="M56" s="2"/>
      <c r="N56" s="2"/>
      <c r="O56" s="2"/>
      <c r="P56" s="2"/>
      <c r="Q56" s="2"/>
      <c r="R56" s="2"/>
      <c r="S56" s="2"/>
      <c r="T56" s="2"/>
      <c r="U56" s="2"/>
      <c r="V56" s="2"/>
      <c r="W56" s="2"/>
      <c r="X56" s="2"/>
    </row>
    <row r="57" spans="1:24" x14ac:dyDescent="0.3">
      <c r="A57" s="52">
        <v>5</v>
      </c>
      <c r="B57" s="169" t="s">
        <v>92</v>
      </c>
      <c r="C57" s="171">
        <v>0</v>
      </c>
      <c r="D57" s="52"/>
      <c r="E57" s="52"/>
      <c r="F57" s="52"/>
      <c r="G57" s="52"/>
      <c r="H57" s="52"/>
      <c r="I57" s="52"/>
      <c r="J57" s="52"/>
      <c r="K57" s="52"/>
      <c r="L57" s="52"/>
      <c r="M57" s="2"/>
      <c r="N57" s="2"/>
      <c r="O57" s="2"/>
      <c r="P57" s="2"/>
      <c r="Q57" s="2"/>
      <c r="R57" s="2"/>
      <c r="S57" s="2"/>
      <c r="T57" s="2"/>
      <c r="U57" s="2"/>
      <c r="V57" s="2"/>
      <c r="W57" s="2"/>
      <c r="X57" s="2"/>
    </row>
    <row r="58" spans="1:24" x14ac:dyDescent="0.3">
      <c r="A58" s="52">
        <v>6</v>
      </c>
      <c r="B58" s="169" t="s">
        <v>93</v>
      </c>
      <c r="C58" s="171">
        <v>0</v>
      </c>
      <c r="D58" s="52"/>
      <c r="E58" s="52"/>
      <c r="F58" s="52"/>
      <c r="G58" s="52"/>
      <c r="H58" s="52"/>
      <c r="I58" s="52"/>
      <c r="J58" s="52"/>
      <c r="K58" s="52"/>
      <c r="L58" s="52"/>
      <c r="M58" s="2"/>
      <c r="N58" s="2"/>
      <c r="O58" s="2"/>
      <c r="P58" s="2"/>
      <c r="Q58" s="2"/>
      <c r="R58" s="2"/>
      <c r="S58" s="2"/>
      <c r="T58" s="2"/>
      <c r="U58" s="2"/>
      <c r="V58" s="2"/>
      <c r="W58" s="2"/>
      <c r="X58" s="2"/>
    </row>
    <row r="59" spans="1:24" x14ac:dyDescent="0.3">
      <c r="A59" s="52">
        <v>7</v>
      </c>
      <c r="B59" s="169" t="s">
        <v>21</v>
      </c>
      <c r="C59" s="171"/>
      <c r="D59" s="52"/>
      <c r="E59" s="52"/>
      <c r="F59" s="52"/>
      <c r="G59" s="52"/>
      <c r="H59" s="52"/>
      <c r="I59" s="52"/>
      <c r="J59" s="52"/>
      <c r="K59" s="52"/>
      <c r="L59" s="52"/>
      <c r="M59" s="2"/>
      <c r="N59" s="2"/>
      <c r="O59" s="2"/>
      <c r="P59" s="2"/>
      <c r="Q59" s="2"/>
      <c r="R59" s="2"/>
      <c r="S59" s="2"/>
      <c r="T59" s="2"/>
      <c r="U59" s="2"/>
      <c r="V59" s="2"/>
      <c r="W59" s="2"/>
      <c r="X59" s="2"/>
    </row>
    <row r="60" spans="1:24" x14ac:dyDescent="0.3">
      <c r="A60" s="52"/>
      <c r="B60" s="52"/>
      <c r="C60" s="52"/>
      <c r="D60" s="52"/>
      <c r="E60" s="52"/>
      <c r="F60" s="52"/>
      <c r="G60" s="52"/>
      <c r="H60" s="52"/>
      <c r="I60" s="52"/>
      <c r="J60" s="52"/>
      <c r="K60" s="52"/>
      <c r="L60" s="52"/>
      <c r="M60" s="2"/>
      <c r="N60" s="2"/>
      <c r="O60" s="2"/>
      <c r="P60" s="2"/>
      <c r="Q60" s="2"/>
      <c r="R60" s="2"/>
      <c r="S60" s="2"/>
      <c r="T60" s="2"/>
      <c r="U60" s="2"/>
      <c r="V60" s="2"/>
      <c r="W60" s="2"/>
      <c r="X60" s="2"/>
    </row>
    <row r="61" spans="1:24" x14ac:dyDescent="0.3">
      <c r="A61" s="742" t="s">
        <v>220</v>
      </c>
      <c r="B61" s="742"/>
      <c r="C61" s="742"/>
      <c r="D61" s="742"/>
      <c r="E61" s="742"/>
      <c r="F61" s="742"/>
      <c r="G61" s="742"/>
      <c r="H61" s="742"/>
      <c r="I61" s="742"/>
      <c r="J61" s="742"/>
      <c r="K61" s="742"/>
      <c r="L61" s="742"/>
      <c r="M61" s="2"/>
      <c r="N61" s="2"/>
      <c r="O61" s="2"/>
      <c r="P61" s="2"/>
      <c r="Q61" s="2"/>
      <c r="R61" s="2"/>
      <c r="S61" s="2"/>
      <c r="T61" s="2"/>
      <c r="U61" s="2"/>
      <c r="V61" s="2"/>
      <c r="W61" s="2"/>
      <c r="X61" s="2"/>
    </row>
    <row r="62" spans="1:24" x14ac:dyDescent="0.3">
      <c r="A62" s="2"/>
      <c r="B62" s="2"/>
      <c r="C62" s="2"/>
      <c r="D62" s="2"/>
      <c r="E62" s="2"/>
      <c r="F62" s="2"/>
      <c r="G62" s="2"/>
      <c r="H62" s="2"/>
      <c r="I62" s="2"/>
      <c r="J62" s="2"/>
      <c r="K62" s="2"/>
      <c r="L62" s="2"/>
      <c r="M62" s="2"/>
      <c r="N62" s="2"/>
      <c r="O62" s="2"/>
      <c r="P62" s="2"/>
      <c r="Q62" s="2"/>
      <c r="R62" s="2"/>
      <c r="S62" s="2"/>
      <c r="T62" s="2"/>
      <c r="U62" s="2"/>
      <c r="V62" s="2"/>
      <c r="W62" s="2"/>
      <c r="X62" s="2"/>
    </row>
    <row r="63" spans="1:24" x14ac:dyDescent="0.3">
      <c r="A63" s="2"/>
      <c r="B63" s="2"/>
      <c r="C63" s="2"/>
      <c r="D63" s="2"/>
      <c r="E63" s="2"/>
      <c r="F63" s="2"/>
      <c r="G63" s="2"/>
      <c r="H63" s="2"/>
      <c r="I63" s="2"/>
      <c r="J63" s="2"/>
      <c r="K63" s="2"/>
      <c r="L63" s="2"/>
      <c r="M63" s="2"/>
      <c r="N63" s="2"/>
      <c r="O63" s="2"/>
      <c r="P63" s="2"/>
      <c r="Q63" s="2"/>
      <c r="R63" s="2"/>
      <c r="S63" s="2"/>
      <c r="T63" s="2"/>
      <c r="U63" s="2"/>
      <c r="V63" s="2"/>
      <c r="W63" s="2"/>
      <c r="X63" s="2"/>
    </row>
    <row r="64" spans="1:24" ht="18" x14ac:dyDescent="0.35">
      <c r="A64" s="2"/>
      <c r="B64" s="83" t="s">
        <v>56</v>
      </c>
      <c r="C64" s="122"/>
      <c r="D64" s="122"/>
      <c r="E64" s="122"/>
      <c r="F64" s="122"/>
      <c r="G64" s="122"/>
      <c r="H64" s="122"/>
      <c r="I64" s="122"/>
      <c r="J64" s="121" t="s">
        <v>55</v>
      </c>
      <c r="K64" s="122"/>
      <c r="L64" s="2"/>
      <c r="M64" s="2"/>
      <c r="N64" s="2"/>
      <c r="O64" s="2"/>
      <c r="P64" s="2"/>
      <c r="Q64" s="2"/>
      <c r="R64" s="2"/>
      <c r="S64" s="2"/>
      <c r="T64" s="2"/>
      <c r="U64" s="2"/>
      <c r="V64" s="2"/>
      <c r="W64" s="2"/>
      <c r="X64" s="2"/>
    </row>
    <row r="65" spans="1:24" x14ac:dyDescent="0.3">
      <c r="A65" s="2"/>
      <c r="B65" s="2"/>
      <c r="C65" s="2"/>
      <c r="D65" s="2"/>
      <c r="E65" s="2"/>
      <c r="F65" s="2"/>
      <c r="G65" s="2"/>
      <c r="H65" s="2"/>
      <c r="I65" s="2"/>
      <c r="J65" s="2"/>
      <c r="K65" s="2"/>
      <c r="L65" s="2"/>
      <c r="M65" s="2"/>
      <c r="N65" s="2"/>
      <c r="O65" s="2"/>
      <c r="P65" s="2"/>
      <c r="Q65" s="2"/>
      <c r="R65" s="2"/>
      <c r="S65" s="2"/>
      <c r="T65" s="2"/>
      <c r="U65" s="2"/>
      <c r="V65" s="2"/>
      <c r="W65" s="2"/>
      <c r="X65" s="2"/>
    </row>
    <row r="66" spans="1:24" s="25" customFormat="1" x14ac:dyDescent="0.3">
      <c r="A66" s="2"/>
      <c r="B66" s="2"/>
      <c r="C66" s="2"/>
      <c r="D66" s="2"/>
      <c r="E66" s="2"/>
      <c r="F66" s="2"/>
      <c r="G66" s="2"/>
      <c r="H66" s="2"/>
      <c r="I66" s="2"/>
      <c r="J66" s="2"/>
      <c r="K66" s="2"/>
      <c r="L66" s="2"/>
      <c r="M66" s="2"/>
      <c r="N66" s="2"/>
      <c r="O66" s="2"/>
      <c r="P66" s="2"/>
      <c r="Q66" s="2"/>
      <c r="R66" s="2"/>
      <c r="S66" s="2"/>
      <c r="T66" s="2"/>
      <c r="U66" s="2"/>
      <c r="V66" s="2"/>
      <c r="W66" s="2"/>
      <c r="X66" s="2"/>
    </row>
    <row r="67" spans="1:24" s="25" customFormat="1" x14ac:dyDescent="0.3">
      <c r="A67" s="2"/>
      <c r="B67" s="2"/>
      <c r="C67" s="2"/>
      <c r="D67" s="2"/>
      <c r="E67" s="2"/>
      <c r="F67" s="2"/>
      <c r="G67" s="2"/>
      <c r="H67" s="2"/>
      <c r="I67" s="2"/>
      <c r="J67" s="2"/>
      <c r="K67" s="2"/>
      <c r="L67" s="2"/>
      <c r="M67" s="2"/>
      <c r="N67" s="2"/>
      <c r="O67" s="2"/>
      <c r="P67" s="2"/>
      <c r="Q67" s="2"/>
      <c r="R67" s="2"/>
      <c r="S67" s="2"/>
      <c r="T67" s="2"/>
      <c r="U67" s="2"/>
      <c r="V67" s="2"/>
      <c r="W67" s="2"/>
      <c r="X67" s="2"/>
    </row>
    <row r="68" spans="1:24" s="25" customFormat="1" x14ac:dyDescent="0.3">
      <c r="A68" s="2"/>
      <c r="B68" s="2"/>
      <c r="C68" s="2"/>
      <c r="D68" s="2"/>
      <c r="E68" s="2"/>
      <c r="F68" s="2"/>
      <c r="G68" s="2"/>
      <c r="H68" s="2"/>
      <c r="I68" s="2"/>
      <c r="J68" s="2"/>
      <c r="K68" s="2"/>
      <c r="L68" s="2"/>
      <c r="M68" s="2"/>
      <c r="N68" s="2"/>
      <c r="O68" s="2"/>
      <c r="P68" s="2"/>
      <c r="Q68" s="2"/>
      <c r="R68" s="2"/>
      <c r="S68" s="2"/>
      <c r="T68" s="2"/>
      <c r="U68" s="2"/>
      <c r="V68" s="2"/>
      <c r="W68" s="2"/>
      <c r="X68" s="2"/>
    </row>
    <row r="69" spans="1:24" s="25" customFormat="1" x14ac:dyDescent="0.3">
      <c r="A69" s="2"/>
      <c r="B69" s="2"/>
      <c r="C69" s="2"/>
      <c r="D69" s="2"/>
      <c r="E69" s="2"/>
      <c r="F69" s="2"/>
      <c r="G69" s="2"/>
      <c r="H69" s="2"/>
      <c r="I69" s="2"/>
      <c r="J69" s="2"/>
      <c r="K69" s="2"/>
      <c r="L69" s="2"/>
      <c r="M69" s="2"/>
      <c r="N69" s="2"/>
      <c r="O69" s="2"/>
      <c r="P69" s="2"/>
      <c r="Q69" s="2"/>
      <c r="R69" s="2"/>
      <c r="S69" s="2"/>
      <c r="T69" s="2"/>
      <c r="U69" s="2"/>
      <c r="V69" s="2"/>
      <c r="W69" s="2"/>
      <c r="X69" s="2"/>
    </row>
    <row r="70" spans="1:24" s="25" customFormat="1" x14ac:dyDescent="0.3">
      <c r="A70" s="2"/>
      <c r="B70" s="2"/>
      <c r="C70" s="2"/>
      <c r="D70" s="2"/>
      <c r="E70" s="2"/>
      <c r="F70" s="2"/>
      <c r="G70" s="2"/>
      <c r="H70" s="2"/>
      <c r="I70" s="2"/>
      <c r="J70" s="2"/>
      <c r="K70" s="2"/>
      <c r="L70" s="2"/>
      <c r="M70" s="2"/>
      <c r="N70" s="2"/>
      <c r="O70" s="2"/>
      <c r="P70" s="2"/>
      <c r="Q70" s="2"/>
      <c r="R70" s="2"/>
      <c r="S70" s="2"/>
      <c r="T70" s="2"/>
      <c r="U70" s="2"/>
      <c r="V70" s="2"/>
      <c r="W70" s="2"/>
      <c r="X70" s="2"/>
    </row>
    <row r="71" spans="1:24" s="25" customFormat="1" x14ac:dyDescent="0.3">
      <c r="A71" s="2"/>
      <c r="B71" s="2"/>
      <c r="C71" s="2"/>
      <c r="D71" s="2"/>
      <c r="E71" s="2"/>
      <c r="F71" s="2"/>
      <c r="G71" s="2"/>
      <c r="H71" s="2"/>
      <c r="I71" s="2"/>
      <c r="J71" s="2"/>
      <c r="K71" s="2"/>
      <c r="L71" s="2"/>
      <c r="M71" s="2"/>
      <c r="N71" s="2"/>
      <c r="O71" s="2"/>
      <c r="P71" s="2"/>
      <c r="Q71" s="2"/>
      <c r="R71" s="733" t="s">
        <v>225</v>
      </c>
      <c r="S71" s="733"/>
      <c r="T71" s="733"/>
      <c r="U71" s="733"/>
      <c r="V71" s="733"/>
      <c r="W71" s="733"/>
      <c r="X71" s="733"/>
    </row>
    <row r="72" spans="1:24" s="25" customFormat="1" x14ac:dyDescent="0.3"/>
    <row r="73" spans="1:24" s="25" customFormat="1" x14ac:dyDescent="0.3"/>
    <row r="74" spans="1:24" s="25" customFormat="1" x14ac:dyDescent="0.3"/>
    <row r="75" spans="1:24" s="25" customFormat="1" x14ac:dyDescent="0.3"/>
    <row r="76" spans="1:24" s="25" customFormat="1" x14ac:dyDescent="0.3"/>
    <row r="77" spans="1:24" s="25" customFormat="1" x14ac:dyDescent="0.3"/>
    <row r="78" spans="1:24" s="25" customFormat="1" x14ac:dyDescent="0.3"/>
    <row r="79" spans="1:24" s="25" customFormat="1" x14ac:dyDescent="0.3"/>
    <row r="80" spans="1:24"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25" customFormat="1" x14ac:dyDescent="0.3"/>
    <row r="210" s="25" customFormat="1" x14ac:dyDescent="0.3"/>
    <row r="211" s="25" customFormat="1" x14ac:dyDescent="0.3"/>
    <row r="212" s="25" customFormat="1" x14ac:dyDescent="0.3"/>
    <row r="213" s="25" customFormat="1" x14ac:dyDescent="0.3"/>
    <row r="214" s="25" customFormat="1" x14ac:dyDescent="0.3"/>
    <row r="215" s="25" customFormat="1" x14ac:dyDescent="0.3"/>
    <row r="216" s="25" customFormat="1" x14ac:dyDescent="0.3"/>
    <row r="217" s="25" customFormat="1" x14ac:dyDescent="0.3"/>
    <row r="218" s="25" customFormat="1" x14ac:dyDescent="0.3"/>
    <row r="219" s="25" customFormat="1" x14ac:dyDescent="0.3"/>
    <row r="220" s="25" customFormat="1" x14ac:dyDescent="0.3"/>
    <row r="221" s="25" customFormat="1" x14ac:dyDescent="0.3"/>
    <row r="222" s="25" customFormat="1" x14ac:dyDescent="0.3"/>
    <row r="223" s="25" customFormat="1" x14ac:dyDescent="0.3"/>
    <row r="224" s="25" customFormat="1" x14ac:dyDescent="0.3"/>
    <row r="225" s="25" customFormat="1" x14ac:dyDescent="0.3"/>
    <row r="226" s="25" customFormat="1" x14ac:dyDescent="0.3"/>
    <row r="227" s="25" customFormat="1" x14ac:dyDescent="0.3"/>
    <row r="228" s="25" customFormat="1" x14ac:dyDescent="0.3"/>
    <row r="229" s="25" customFormat="1" x14ac:dyDescent="0.3"/>
    <row r="230" s="25" customFormat="1" x14ac:dyDescent="0.3"/>
    <row r="231" s="25" customFormat="1" x14ac:dyDescent="0.3"/>
    <row r="232" s="25" customFormat="1" x14ac:dyDescent="0.3"/>
    <row r="233" s="25" customFormat="1" x14ac:dyDescent="0.3"/>
    <row r="234" s="25" customFormat="1" x14ac:dyDescent="0.3"/>
    <row r="235" s="25" customFormat="1" x14ac:dyDescent="0.3"/>
    <row r="236" s="25" customFormat="1" x14ac:dyDescent="0.3"/>
    <row r="237" s="25" customFormat="1" x14ac:dyDescent="0.3"/>
    <row r="238" s="25" customFormat="1" x14ac:dyDescent="0.3"/>
    <row r="239" s="25" customFormat="1" x14ac:dyDescent="0.3"/>
    <row r="240" s="25" customFormat="1" x14ac:dyDescent="0.3"/>
    <row r="241" s="25" customFormat="1" x14ac:dyDescent="0.3"/>
    <row r="242" s="25" customFormat="1" x14ac:dyDescent="0.3"/>
    <row r="243" s="25" customFormat="1" x14ac:dyDescent="0.3"/>
    <row r="244" s="25" customFormat="1" x14ac:dyDescent="0.3"/>
    <row r="245" s="25" customFormat="1" x14ac:dyDescent="0.3"/>
    <row r="246" s="25" customFormat="1" x14ac:dyDescent="0.3"/>
    <row r="247" s="25" customFormat="1" x14ac:dyDescent="0.3"/>
    <row r="248" s="25" customFormat="1" x14ac:dyDescent="0.3"/>
    <row r="249" s="25" customFormat="1" x14ac:dyDescent="0.3"/>
    <row r="250" s="25" customFormat="1" x14ac:dyDescent="0.3"/>
    <row r="251" s="25" customFormat="1" x14ac:dyDescent="0.3"/>
    <row r="252" s="25" customFormat="1" x14ac:dyDescent="0.3"/>
    <row r="253" s="25" customFormat="1" x14ac:dyDescent="0.3"/>
    <row r="254" s="25" customFormat="1" x14ac:dyDescent="0.3"/>
    <row r="255" s="25" customFormat="1" x14ac:dyDescent="0.3"/>
    <row r="256" s="25" customFormat="1" x14ac:dyDescent="0.3"/>
    <row r="257" s="25" customFormat="1" x14ac:dyDescent="0.3"/>
    <row r="258" s="25" customFormat="1" x14ac:dyDescent="0.3"/>
    <row r="259" s="25" customFormat="1" x14ac:dyDescent="0.3"/>
    <row r="260" s="25" customFormat="1" x14ac:dyDescent="0.3"/>
    <row r="261" s="25" customFormat="1" x14ac:dyDescent="0.3"/>
    <row r="262" s="25" customFormat="1" x14ac:dyDescent="0.3"/>
    <row r="263" s="25" customFormat="1" x14ac:dyDescent="0.3"/>
    <row r="264" s="25" customFormat="1" x14ac:dyDescent="0.3"/>
    <row r="265" s="25" customFormat="1" x14ac:dyDescent="0.3"/>
    <row r="266" s="25" customFormat="1" x14ac:dyDescent="0.3"/>
    <row r="267" s="25" customFormat="1" x14ac:dyDescent="0.3"/>
    <row r="268" s="25" customFormat="1" x14ac:dyDescent="0.3"/>
    <row r="269" s="25" customFormat="1" x14ac:dyDescent="0.3"/>
    <row r="270" s="25" customFormat="1" x14ac:dyDescent="0.3"/>
    <row r="271" s="25" customFormat="1" x14ac:dyDescent="0.3"/>
    <row r="272" s="25" customFormat="1" x14ac:dyDescent="0.3"/>
    <row r="273" s="25" customFormat="1" x14ac:dyDescent="0.3"/>
    <row r="274" s="25" customFormat="1" x14ac:dyDescent="0.3"/>
    <row r="275" s="25" customFormat="1" x14ac:dyDescent="0.3"/>
    <row r="276" s="25" customFormat="1" x14ac:dyDescent="0.3"/>
    <row r="277" s="25" customFormat="1" x14ac:dyDescent="0.3"/>
    <row r="278" s="25" customFormat="1" x14ac:dyDescent="0.3"/>
    <row r="279" s="25" customFormat="1" x14ac:dyDescent="0.3"/>
    <row r="280" s="25" customFormat="1" x14ac:dyDescent="0.3"/>
    <row r="281" s="25" customFormat="1" x14ac:dyDescent="0.3"/>
    <row r="282" s="25" customFormat="1" x14ac:dyDescent="0.3"/>
    <row r="283" s="25" customFormat="1" x14ac:dyDescent="0.3"/>
    <row r="284" s="25" customFormat="1" x14ac:dyDescent="0.3"/>
    <row r="285" s="25" customFormat="1" x14ac:dyDescent="0.3"/>
    <row r="286" s="25" customFormat="1" x14ac:dyDescent="0.3"/>
    <row r="287" s="25" customFormat="1" x14ac:dyDescent="0.3"/>
    <row r="288" s="25" customFormat="1" x14ac:dyDescent="0.3"/>
    <row r="289" s="25" customFormat="1" x14ac:dyDescent="0.3"/>
    <row r="290" s="25" customFormat="1" x14ac:dyDescent="0.3"/>
    <row r="291" s="25" customFormat="1" x14ac:dyDescent="0.3"/>
    <row r="292" s="25" customFormat="1" x14ac:dyDescent="0.3"/>
    <row r="293" s="25" customFormat="1" x14ac:dyDescent="0.3"/>
    <row r="294" s="25" customFormat="1" x14ac:dyDescent="0.3"/>
    <row r="295" s="25" customFormat="1" x14ac:dyDescent="0.3"/>
    <row r="296" s="25" customFormat="1" x14ac:dyDescent="0.3"/>
    <row r="297" s="25" customFormat="1" x14ac:dyDescent="0.3"/>
    <row r="298" s="25" customFormat="1" x14ac:dyDescent="0.3"/>
    <row r="299" s="25" customFormat="1" x14ac:dyDescent="0.3"/>
    <row r="300" s="25" customFormat="1" x14ac:dyDescent="0.3"/>
    <row r="301" s="25" customFormat="1" x14ac:dyDescent="0.3"/>
    <row r="302" s="25" customFormat="1" x14ac:dyDescent="0.3"/>
    <row r="303" s="25" customFormat="1" x14ac:dyDescent="0.3"/>
    <row r="304" s="25" customFormat="1" x14ac:dyDescent="0.3"/>
    <row r="305" s="25" customFormat="1" x14ac:dyDescent="0.3"/>
    <row r="306" s="25" customFormat="1" x14ac:dyDescent="0.3"/>
    <row r="307" s="25" customFormat="1" x14ac:dyDescent="0.3"/>
    <row r="308" s="25" customFormat="1" x14ac:dyDescent="0.3"/>
    <row r="309" s="25" customFormat="1" x14ac:dyDescent="0.3"/>
    <row r="310" s="25" customFormat="1" x14ac:dyDescent="0.3"/>
    <row r="311" s="25" customFormat="1" x14ac:dyDescent="0.3"/>
    <row r="312" s="25" customFormat="1" x14ac:dyDescent="0.3"/>
    <row r="313" s="25" customFormat="1" x14ac:dyDescent="0.3"/>
    <row r="314" s="25" customFormat="1" x14ac:dyDescent="0.3"/>
    <row r="315" s="25" customFormat="1" x14ac:dyDescent="0.3"/>
    <row r="316" s="25" customFormat="1" x14ac:dyDescent="0.3"/>
    <row r="317" s="25" customFormat="1" x14ac:dyDescent="0.3"/>
    <row r="318" s="25" customFormat="1" x14ac:dyDescent="0.3"/>
    <row r="319" s="25" customFormat="1" x14ac:dyDescent="0.3"/>
    <row r="320" s="25" customFormat="1" x14ac:dyDescent="0.3"/>
    <row r="321" s="25" customFormat="1" x14ac:dyDescent="0.3"/>
    <row r="322" s="25" customFormat="1" x14ac:dyDescent="0.3"/>
    <row r="323" s="25" customFormat="1" x14ac:dyDescent="0.3"/>
    <row r="324" s="25" customFormat="1" x14ac:dyDescent="0.3"/>
    <row r="325" s="25" customFormat="1" x14ac:dyDescent="0.3"/>
    <row r="326" s="25" customFormat="1" x14ac:dyDescent="0.3"/>
    <row r="327" s="25" customFormat="1" x14ac:dyDescent="0.3"/>
    <row r="328" s="25" customFormat="1" x14ac:dyDescent="0.3"/>
    <row r="329" s="25" customFormat="1" x14ac:dyDescent="0.3"/>
    <row r="330" s="25" customFormat="1" x14ac:dyDescent="0.3"/>
    <row r="331" s="25" customFormat="1" x14ac:dyDescent="0.3"/>
    <row r="332" s="25" customFormat="1" x14ac:dyDescent="0.3"/>
    <row r="333" s="25" customFormat="1" x14ac:dyDescent="0.3"/>
    <row r="334" s="25" customFormat="1" x14ac:dyDescent="0.3"/>
    <row r="335" s="25" customFormat="1" x14ac:dyDescent="0.3"/>
    <row r="336" s="25" customFormat="1" x14ac:dyDescent="0.3"/>
    <row r="337" s="25" customFormat="1" x14ac:dyDescent="0.3"/>
  </sheetData>
  <mergeCells count="31">
    <mergeCell ref="A4:L4"/>
    <mergeCell ref="A3:L3"/>
    <mergeCell ref="A22:L22"/>
    <mergeCell ref="A20:L20"/>
    <mergeCell ref="A19:L19"/>
    <mergeCell ref="A18:L18"/>
    <mergeCell ref="A6:L6"/>
    <mergeCell ref="A41:L41"/>
    <mergeCell ref="A40:L40"/>
    <mergeCell ref="A39:L39"/>
    <mergeCell ref="A32:L32"/>
    <mergeCell ref="C36:L36"/>
    <mergeCell ref="C35:L35"/>
    <mergeCell ref="C34:L34"/>
    <mergeCell ref="C33:L33"/>
    <mergeCell ref="R71:X71"/>
    <mergeCell ref="A24:L24"/>
    <mergeCell ref="B30:L30"/>
    <mergeCell ref="B29:L29"/>
    <mergeCell ref="B28:L28"/>
    <mergeCell ref="B27:L27"/>
    <mergeCell ref="A26:L26"/>
    <mergeCell ref="A38:L38"/>
    <mergeCell ref="A61:L61"/>
    <mergeCell ref="A49:L49"/>
    <mergeCell ref="A47:L47"/>
    <mergeCell ref="C45:L45"/>
    <mergeCell ref="C44:L44"/>
    <mergeCell ref="A45:B45"/>
    <mergeCell ref="A44:B44"/>
    <mergeCell ref="A42:L42"/>
  </mergeCells>
  <hyperlinks>
    <hyperlink ref="J64" location="'1. Scope (description)'!A1" display="Next" xr:uid="{E82D9F65-756D-47B8-A6F0-BEC365C0D822}"/>
    <hyperlink ref="B64" location="Manual!A1" display="Back" xr:uid="{17826314-E69A-4A0B-9A15-0DB1CF2B1920}"/>
    <hyperlink ref="R71" r:id="rId1" xr:uid="{7CC9E254-F59F-4F49-99A1-892BB6A766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Visio.Drawing.15" shapeId="2054" r:id="rId5">
          <objectPr defaultSize="0" autoPict="0" r:id="rId6">
            <anchor moveWithCells="1">
              <from>
                <xdr:col>13</xdr:col>
                <xdr:colOff>137160</xdr:colOff>
                <xdr:row>26</xdr:row>
                <xdr:rowOff>175260</xdr:rowOff>
              </from>
              <to>
                <xdr:col>23</xdr:col>
                <xdr:colOff>144780</xdr:colOff>
                <xdr:row>50</xdr:row>
                <xdr:rowOff>121920</xdr:rowOff>
              </to>
            </anchor>
          </objectPr>
        </oleObject>
      </mc:Choice>
      <mc:Fallback>
        <oleObject progId="Visio.Drawing.15" shapeId="2054" r:id="rId5"/>
      </mc:Fallback>
    </mc:AlternateContent>
    <mc:AlternateContent xmlns:mc="http://schemas.openxmlformats.org/markup-compatibility/2006">
      <mc:Choice Requires="x14">
        <oleObject progId="Visio.Drawing.15" shapeId="2055" r:id="rId7">
          <objectPr defaultSize="0" autoPict="0" r:id="rId8">
            <anchor moveWithCells="1">
              <from>
                <xdr:col>13</xdr:col>
                <xdr:colOff>121920</xdr:colOff>
                <xdr:row>2</xdr:row>
                <xdr:rowOff>45720</xdr:rowOff>
              </from>
              <to>
                <xdr:col>23</xdr:col>
                <xdr:colOff>137160</xdr:colOff>
                <xdr:row>26</xdr:row>
                <xdr:rowOff>30480</xdr:rowOff>
              </to>
            </anchor>
          </objectPr>
        </oleObject>
      </mc:Choice>
      <mc:Fallback>
        <oleObject progId="Visio.Drawing.15" shapeId="2055" r:id="rId7"/>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2FECA-58D7-4500-931A-878D569D9AF3}">
  <sheetPr codeName="Sheet181">
    <tabColor theme="4"/>
  </sheetPr>
  <dimension ref="A1:AB429"/>
  <sheetViews>
    <sheetView zoomScale="80" zoomScaleNormal="80" workbookViewId="0">
      <pane ySplit="1" topLeftCell="A28" activePane="bottomLeft" state="frozen"/>
      <selection pane="bottomLeft" activeCell="A42" sqref="A42"/>
    </sheetView>
  </sheetViews>
  <sheetFormatPr defaultRowHeight="14.4" x14ac:dyDescent="0.3"/>
  <cols>
    <col min="1" max="1" width="18" style="258" customWidth="1"/>
    <col min="2" max="2" width="22.6640625" style="258" customWidth="1"/>
    <col min="3" max="3" width="41.5546875" style="258" customWidth="1"/>
    <col min="4" max="4" width="127.109375" style="258" customWidth="1"/>
    <col min="5" max="5" width="54.44140625" style="292" customWidth="1"/>
    <col min="6" max="6" width="8.109375" style="25" customWidth="1"/>
    <col min="7" max="7" width="26.6640625" style="25" customWidth="1"/>
    <col min="8" max="28" width="9.109375" style="25"/>
  </cols>
  <sheetData>
    <row r="1" spans="1:6" ht="18" x14ac:dyDescent="0.3">
      <c r="A1" s="309" t="s">
        <v>811</v>
      </c>
      <c r="B1" s="309" t="s">
        <v>281</v>
      </c>
      <c r="C1" s="309" t="s">
        <v>282</v>
      </c>
      <c r="D1" s="464" t="s">
        <v>812</v>
      </c>
      <c r="E1" s="473" t="s">
        <v>1397</v>
      </c>
      <c r="F1" s="297" t="s">
        <v>56</v>
      </c>
    </row>
    <row r="2" spans="1:6" ht="43.2" x14ac:dyDescent="0.3">
      <c r="A2" s="270" t="s">
        <v>813</v>
      </c>
      <c r="B2" s="270" t="s">
        <v>17</v>
      </c>
      <c r="C2" s="271" t="s">
        <v>892</v>
      </c>
      <c r="D2" s="450" t="s">
        <v>893</v>
      </c>
      <c r="E2" s="291" t="s">
        <v>1432</v>
      </c>
      <c r="F2" s="2"/>
    </row>
    <row r="3" spans="1:6" ht="28.8" x14ac:dyDescent="0.3">
      <c r="A3" s="270" t="s">
        <v>813</v>
      </c>
      <c r="B3" s="270" t="s">
        <v>17</v>
      </c>
      <c r="C3" s="271" t="s">
        <v>894</v>
      </c>
      <c r="D3" s="450" t="s">
        <v>895</v>
      </c>
      <c r="E3" s="291" t="s">
        <v>1410</v>
      </c>
      <c r="F3" s="2"/>
    </row>
    <row r="4" spans="1:6" ht="28.8" x14ac:dyDescent="0.3">
      <c r="A4" s="270" t="s">
        <v>813</v>
      </c>
      <c r="B4" s="270" t="s">
        <v>17</v>
      </c>
      <c r="C4" s="271" t="s">
        <v>896</v>
      </c>
      <c r="D4" s="450" t="s">
        <v>897</v>
      </c>
      <c r="E4" s="291" t="s">
        <v>1410</v>
      </c>
      <c r="F4" s="2"/>
    </row>
    <row r="5" spans="1:6" x14ac:dyDescent="0.3">
      <c r="A5" s="270" t="s">
        <v>813</v>
      </c>
      <c r="B5" s="270" t="s">
        <v>17</v>
      </c>
      <c r="C5" s="270" t="s">
        <v>295</v>
      </c>
      <c r="D5" s="450" t="s">
        <v>898</v>
      </c>
      <c r="E5" s="291" t="s">
        <v>1398</v>
      </c>
      <c r="F5" s="2"/>
    </row>
    <row r="6" spans="1:6" ht="28.8" x14ac:dyDescent="0.3">
      <c r="A6" s="270" t="s">
        <v>813</v>
      </c>
      <c r="B6" s="270" t="s">
        <v>17</v>
      </c>
      <c r="C6" s="270" t="s">
        <v>296</v>
      </c>
      <c r="D6" s="450" t="s">
        <v>899</v>
      </c>
      <c r="E6" s="472"/>
      <c r="F6" s="2"/>
    </row>
    <row r="7" spans="1:6" x14ac:dyDescent="0.3">
      <c r="A7" s="270" t="s">
        <v>813</v>
      </c>
      <c r="B7" s="270" t="s">
        <v>17</v>
      </c>
      <c r="C7" s="270" t="s">
        <v>297</v>
      </c>
      <c r="D7" s="450" t="s">
        <v>900</v>
      </c>
      <c r="E7" s="472"/>
      <c r="F7" s="2"/>
    </row>
    <row r="8" spans="1:6" x14ac:dyDescent="0.3">
      <c r="A8" s="270" t="s">
        <v>813</v>
      </c>
      <c r="B8" s="270" t="s">
        <v>17</v>
      </c>
      <c r="C8" s="270" t="s">
        <v>298</v>
      </c>
      <c r="D8" s="450" t="s">
        <v>901</v>
      </c>
      <c r="E8" s="472"/>
      <c r="F8" s="2"/>
    </row>
    <row r="9" spans="1:6" x14ac:dyDescent="0.3">
      <c r="A9" s="270" t="s">
        <v>813</v>
      </c>
      <c r="B9" s="270" t="s">
        <v>17</v>
      </c>
      <c r="C9" s="270" t="s">
        <v>300</v>
      </c>
      <c r="D9" s="450" t="s">
        <v>902</v>
      </c>
      <c r="E9" s="291"/>
      <c r="F9" s="2"/>
    </row>
    <row r="10" spans="1:6" x14ac:dyDescent="0.3">
      <c r="A10" s="270" t="s">
        <v>813</v>
      </c>
      <c r="B10" s="270" t="s">
        <v>17</v>
      </c>
      <c r="C10" s="270" t="s">
        <v>301</v>
      </c>
      <c r="D10" s="450" t="s">
        <v>903</v>
      </c>
      <c r="E10" s="291" t="s">
        <v>1410</v>
      </c>
      <c r="F10" s="2"/>
    </row>
    <row r="11" spans="1:6" ht="28.8" x14ac:dyDescent="0.3">
      <c r="A11" s="270" t="s">
        <v>813</v>
      </c>
      <c r="B11" s="270" t="s">
        <v>17</v>
      </c>
      <c r="C11" s="271" t="s">
        <v>904</v>
      </c>
      <c r="D11" s="450" t="s">
        <v>905</v>
      </c>
      <c r="E11" s="291" t="s">
        <v>1410</v>
      </c>
      <c r="F11" s="2"/>
    </row>
    <row r="12" spans="1:6" ht="28.8" x14ac:dyDescent="0.3">
      <c r="A12" s="270" t="s">
        <v>813</v>
      </c>
      <c r="B12" s="270" t="s">
        <v>17</v>
      </c>
      <c r="C12" s="271" t="s">
        <v>906</v>
      </c>
      <c r="D12" s="450" t="s">
        <v>907</v>
      </c>
      <c r="E12" s="291" t="s">
        <v>1410</v>
      </c>
      <c r="F12" s="2"/>
    </row>
    <row r="13" spans="1:6" x14ac:dyDescent="0.3">
      <c r="A13" s="270" t="s">
        <v>813</v>
      </c>
      <c r="B13" s="270" t="s">
        <v>17</v>
      </c>
      <c r="C13" s="271" t="s">
        <v>908</v>
      </c>
      <c r="D13" s="450" t="s">
        <v>909</v>
      </c>
      <c r="E13" s="291"/>
      <c r="F13" s="2"/>
    </row>
    <row r="14" spans="1:6" ht="28.8" x14ac:dyDescent="0.3">
      <c r="A14" s="270" t="s">
        <v>813</v>
      </c>
      <c r="B14" s="271" t="s">
        <v>17</v>
      </c>
      <c r="C14" s="271" t="s">
        <v>910</v>
      </c>
      <c r="D14" s="450" t="s">
        <v>911</v>
      </c>
      <c r="E14" s="291" t="s">
        <v>1410</v>
      </c>
      <c r="F14" s="2"/>
    </row>
    <row r="15" spans="1:6" ht="57.6" x14ac:dyDescent="0.3">
      <c r="A15" s="270" t="s">
        <v>813</v>
      </c>
      <c r="B15" s="270" t="s">
        <v>17</v>
      </c>
      <c r="C15" s="271" t="s">
        <v>912</v>
      </c>
      <c r="D15" s="450" t="s">
        <v>913</v>
      </c>
      <c r="E15" s="291" t="s">
        <v>1410</v>
      </c>
      <c r="F15" s="2"/>
    </row>
    <row r="16" spans="1:6" x14ac:dyDescent="0.3">
      <c r="A16" s="270" t="s">
        <v>813</v>
      </c>
      <c r="B16" s="270" t="s">
        <v>17</v>
      </c>
      <c r="C16" s="271" t="s">
        <v>914</v>
      </c>
      <c r="D16" s="450" t="s">
        <v>915</v>
      </c>
      <c r="E16" s="291" t="s">
        <v>1410</v>
      </c>
      <c r="F16" s="2"/>
    </row>
    <row r="17" spans="1:6" x14ac:dyDescent="0.3">
      <c r="A17" s="270" t="s">
        <v>813</v>
      </c>
      <c r="B17" s="270" t="s">
        <v>17</v>
      </c>
      <c r="C17" s="271" t="s">
        <v>916</v>
      </c>
      <c r="D17" s="450" t="s">
        <v>917</v>
      </c>
      <c r="E17" s="291" t="s">
        <v>1410</v>
      </c>
      <c r="F17" s="2"/>
    </row>
    <row r="18" spans="1:6" ht="28.8" x14ac:dyDescent="0.3">
      <c r="A18" s="270" t="s">
        <v>813</v>
      </c>
      <c r="B18" s="270" t="s">
        <v>17</v>
      </c>
      <c r="C18" s="271" t="s">
        <v>918</v>
      </c>
      <c r="D18" s="450" t="s">
        <v>919</v>
      </c>
      <c r="E18" s="291" t="s">
        <v>1433</v>
      </c>
      <c r="F18" s="2"/>
    </row>
    <row r="19" spans="1:6" ht="28.8" x14ac:dyDescent="0.3">
      <c r="A19" s="270" t="s">
        <v>813</v>
      </c>
      <c r="B19" s="270" t="s">
        <v>17</v>
      </c>
      <c r="C19" s="271" t="s">
        <v>920</v>
      </c>
      <c r="D19" s="450" t="s">
        <v>921</v>
      </c>
      <c r="E19" s="291" t="s">
        <v>1410</v>
      </c>
      <c r="F19" s="2"/>
    </row>
    <row r="20" spans="1:6" ht="28.8" x14ac:dyDescent="0.3">
      <c r="A20" s="270" t="s">
        <v>813</v>
      </c>
      <c r="B20" s="270" t="s">
        <v>17</v>
      </c>
      <c r="C20" s="270" t="s">
        <v>922</v>
      </c>
      <c r="D20" s="450" t="s">
        <v>923</v>
      </c>
      <c r="E20" s="291" t="s">
        <v>1399</v>
      </c>
      <c r="F20" s="2"/>
    </row>
    <row r="21" spans="1:6" x14ac:dyDescent="0.3">
      <c r="A21" s="270" t="s">
        <v>813</v>
      </c>
      <c r="B21" s="270" t="s">
        <v>17</v>
      </c>
      <c r="C21" s="270" t="s">
        <v>924</v>
      </c>
      <c r="D21" s="450" t="s">
        <v>925</v>
      </c>
      <c r="E21" s="291" t="s">
        <v>1410</v>
      </c>
      <c r="F21" s="2"/>
    </row>
    <row r="22" spans="1:6" x14ac:dyDescent="0.3">
      <c r="A22" s="270" t="s">
        <v>813</v>
      </c>
      <c r="B22" s="270" t="s">
        <v>17</v>
      </c>
      <c r="C22" s="270" t="s">
        <v>926</v>
      </c>
      <c r="D22" s="450" t="s">
        <v>927</v>
      </c>
      <c r="E22" s="291" t="s">
        <v>1410</v>
      </c>
      <c r="F22" s="2"/>
    </row>
    <row r="23" spans="1:6" x14ac:dyDescent="0.3">
      <c r="A23" s="270" t="s">
        <v>813</v>
      </c>
      <c r="B23" s="270" t="s">
        <v>17</v>
      </c>
      <c r="C23" s="271" t="s">
        <v>928</v>
      </c>
      <c r="D23" s="450" t="s">
        <v>929</v>
      </c>
      <c r="E23" s="291" t="s">
        <v>1410</v>
      </c>
      <c r="F23" s="2"/>
    </row>
    <row r="24" spans="1:6" x14ac:dyDescent="0.3">
      <c r="A24" s="270" t="s">
        <v>813</v>
      </c>
      <c r="B24" s="270" t="s">
        <v>17</v>
      </c>
      <c r="C24" s="270"/>
      <c r="D24" s="450"/>
      <c r="E24" s="291"/>
      <c r="F24" s="2"/>
    </row>
    <row r="25" spans="1:6" x14ac:dyDescent="0.3">
      <c r="A25" s="270" t="s">
        <v>813</v>
      </c>
      <c r="B25" s="270" t="s">
        <v>17</v>
      </c>
      <c r="C25" s="270"/>
      <c r="D25" s="450"/>
      <c r="E25" s="291"/>
      <c r="F25" s="2"/>
    </row>
    <row r="26" spans="1:6" ht="18.600000000000001" thickBot="1" x14ac:dyDescent="0.35">
      <c r="A26" s="272" t="s">
        <v>813</v>
      </c>
      <c r="B26" s="272" t="s">
        <v>17</v>
      </c>
      <c r="C26" s="272"/>
      <c r="D26" s="465"/>
      <c r="E26" s="296"/>
      <c r="F26" s="297"/>
    </row>
    <row r="27" spans="1:6" ht="28.8" x14ac:dyDescent="0.3">
      <c r="A27" s="270" t="s">
        <v>813</v>
      </c>
      <c r="B27" s="270" t="s">
        <v>289</v>
      </c>
      <c r="C27" s="270" t="s">
        <v>831</v>
      </c>
      <c r="D27" s="451"/>
      <c r="E27" s="475"/>
      <c r="F27" s="2"/>
    </row>
    <row r="28" spans="1:6" ht="28.8" x14ac:dyDescent="0.3">
      <c r="A28" s="270" t="s">
        <v>813</v>
      </c>
      <c r="B28" s="270" t="s">
        <v>289</v>
      </c>
      <c r="C28" s="270" t="s">
        <v>290</v>
      </c>
      <c r="D28" s="451"/>
      <c r="E28" s="475"/>
      <c r="F28" s="2"/>
    </row>
    <row r="29" spans="1:6" ht="28.8" x14ac:dyDescent="0.3">
      <c r="A29" s="270" t="s">
        <v>813</v>
      </c>
      <c r="B29" s="270" t="s">
        <v>289</v>
      </c>
      <c r="C29" s="270" t="s">
        <v>832</v>
      </c>
      <c r="D29" s="476"/>
      <c r="E29" s="475"/>
      <c r="F29" s="2"/>
    </row>
    <row r="30" spans="1:6" ht="28.8" x14ac:dyDescent="0.3">
      <c r="A30" s="270" t="s">
        <v>813</v>
      </c>
      <c r="B30" s="270" t="s">
        <v>289</v>
      </c>
      <c r="C30" s="271" t="s">
        <v>833</v>
      </c>
      <c r="D30" s="476" t="s">
        <v>1435</v>
      </c>
      <c r="E30" s="475" t="s">
        <v>1410</v>
      </c>
      <c r="F30" s="2"/>
    </row>
    <row r="31" spans="1:6" ht="28.8" x14ac:dyDescent="0.3">
      <c r="A31" s="270" t="s">
        <v>813</v>
      </c>
      <c r="B31" s="270" t="s">
        <v>289</v>
      </c>
      <c r="C31" s="270" t="s">
        <v>834</v>
      </c>
      <c r="D31" s="476" t="s">
        <v>1434</v>
      </c>
      <c r="E31" s="475" t="s">
        <v>1410</v>
      </c>
      <c r="F31" s="2"/>
    </row>
    <row r="32" spans="1:6" ht="43.2" x14ac:dyDescent="0.3">
      <c r="A32" s="270" t="s">
        <v>813</v>
      </c>
      <c r="B32" s="270" t="s">
        <v>289</v>
      </c>
      <c r="C32" s="270" t="s">
        <v>835</v>
      </c>
      <c r="D32" s="450" t="s">
        <v>836</v>
      </c>
      <c r="E32" s="291" t="s">
        <v>1400</v>
      </c>
      <c r="F32" s="2"/>
    </row>
    <row r="33" spans="1:6" ht="28.8" x14ac:dyDescent="0.3">
      <c r="A33" s="270" t="s">
        <v>813</v>
      </c>
      <c r="B33" s="270" t="s">
        <v>289</v>
      </c>
      <c r="C33" s="270" t="s">
        <v>837</v>
      </c>
      <c r="D33" s="452"/>
      <c r="E33" s="475"/>
      <c r="F33" s="2"/>
    </row>
    <row r="34" spans="1:6" ht="28.8" x14ac:dyDescent="0.3">
      <c r="A34" s="270" t="s">
        <v>813</v>
      </c>
      <c r="B34" s="270" t="s">
        <v>289</v>
      </c>
      <c r="C34" s="271" t="s">
        <v>822</v>
      </c>
      <c r="D34" s="450" t="s">
        <v>823</v>
      </c>
      <c r="E34" s="291" t="s">
        <v>1396</v>
      </c>
      <c r="F34" s="2"/>
    </row>
    <row r="35" spans="1:6" x14ac:dyDescent="0.3">
      <c r="A35" s="270" t="s">
        <v>813</v>
      </c>
      <c r="B35" s="270" t="s">
        <v>289</v>
      </c>
      <c r="C35" s="270" t="s">
        <v>299</v>
      </c>
      <c r="D35" s="450" t="s">
        <v>838</v>
      </c>
      <c r="E35" s="291" t="s">
        <v>1410</v>
      </c>
      <c r="F35" s="2"/>
    </row>
    <row r="36" spans="1:6" ht="28.8" x14ac:dyDescent="0.3">
      <c r="A36" s="270" t="s">
        <v>813</v>
      </c>
      <c r="B36" s="270" t="s">
        <v>289</v>
      </c>
      <c r="C36" s="270" t="s">
        <v>839</v>
      </c>
      <c r="D36" s="450" t="s">
        <v>840</v>
      </c>
      <c r="E36" s="291" t="s">
        <v>1410</v>
      </c>
      <c r="F36" s="2"/>
    </row>
    <row r="37" spans="1:6" ht="28.8" x14ac:dyDescent="0.3">
      <c r="A37" s="270" t="s">
        <v>813</v>
      </c>
      <c r="B37" s="270" t="s">
        <v>289</v>
      </c>
      <c r="C37" s="270" t="s">
        <v>841</v>
      </c>
      <c r="D37" s="450" t="s">
        <v>842</v>
      </c>
      <c r="E37" s="291" t="s">
        <v>1410</v>
      </c>
      <c r="F37" s="2"/>
    </row>
    <row r="38" spans="1:6" ht="28.8" x14ac:dyDescent="0.3">
      <c r="A38" s="270" t="s">
        <v>813</v>
      </c>
      <c r="B38" s="270" t="s">
        <v>289</v>
      </c>
      <c r="C38" s="271" t="s">
        <v>942</v>
      </c>
      <c r="D38" s="450" t="s">
        <v>943</v>
      </c>
      <c r="E38" s="291"/>
      <c r="F38" s="2"/>
    </row>
    <row r="39" spans="1:6" x14ac:dyDescent="0.3">
      <c r="A39" s="270" t="s">
        <v>813</v>
      </c>
      <c r="B39" s="270" t="s">
        <v>289</v>
      </c>
      <c r="C39" s="271"/>
      <c r="D39" s="450"/>
      <c r="E39" s="291"/>
      <c r="F39" s="2"/>
    </row>
    <row r="40" spans="1:6" ht="18.600000000000001" thickBot="1" x14ac:dyDescent="0.35">
      <c r="A40" s="272" t="s">
        <v>813</v>
      </c>
      <c r="B40" s="272" t="s">
        <v>289</v>
      </c>
      <c r="C40" s="272"/>
      <c r="D40" s="465"/>
      <c r="E40" s="296"/>
      <c r="F40" s="297"/>
    </row>
    <row r="41" spans="1:6" x14ac:dyDescent="0.3">
      <c r="A41" s="270" t="s">
        <v>813</v>
      </c>
      <c r="B41" s="270" t="s">
        <v>18</v>
      </c>
      <c r="C41" s="271" t="s">
        <v>861</v>
      </c>
      <c r="D41" s="450" t="s">
        <v>185</v>
      </c>
      <c r="E41" s="291" t="s">
        <v>1410</v>
      </c>
      <c r="F41" s="2"/>
    </row>
    <row r="42" spans="1:6" ht="43.2" x14ac:dyDescent="0.3">
      <c r="A42" s="270" t="s">
        <v>813</v>
      </c>
      <c r="B42" s="270" t="s">
        <v>18</v>
      </c>
      <c r="C42" s="270" t="s">
        <v>292</v>
      </c>
      <c r="D42" s="450" t="s">
        <v>862</v>
      </c>
      <c r="E42" s="291" t="s">
        <v>1401</v>
      </c>
      <c r="F42" s="2"/>
    </row>
    <row r="43" spans="1:6" x14ac:dyDescent="0.3">
      <c r="A43" s="270" t="s">
        <v>813</v>
      </c>
      <c r="B43" s="270" t="s">
        <v>18</v>
      </c>
      <c r="C43" s="270" t="s">
        <v>293</v>
      </c>
      <c r="D43" s="450" t="s">
        <v>863</v>
      </c>
      <c r="E43" s="291"/>
      <c r="F43" s="2"/>
    </row>
    <row r="44" spans="1:6" x14ac:dyDescent="0.3">
      <c r="A44" s="270" t="s">
        <v>813</v>
      </c>
      <c r="B44" s="270" t="s">
        <v>18</v>
      </c>
      <c r="C44" s="270" t="s">
        <v>294</v>
      </c>
      <c r="D44" s="450" t="s">
        <v>864</v>
      </c>
      <c r="E44" s="291" t="s">
        <v>1410</v>
      </c>
      <c r="F44" s="2"/>
    </row>
    <row r="45" spans="1:6" ht="28.8" x14ac:dyDescent="0.3">
      <c r="A45" s="270" t="s">
        <v>813</v>
      </c>
      <c r="B45" s="270" t="s">
        <v>18</v>
      </c>
      <c r="C45" s="271" t="s">
        <v>865</v>
      </c>
      <c r="D45" s="450" t="s">
        <v>1436</v>
      </c>
      <c r="E45" s="291" t="s">
        <v>1410</v>
      </c>
      <c r="F45" s="2"/>
    </row>
    <row r="46" spans="1:6" ht="43.2" x14ac:dyDescent="0.3">
      <c r="A46" s="270" t="s">
        <v>813</v>
      </c>
      <c r="B46" s="270" t="s">
        <v>18</v>
      </c>
      <c r="C46" s="271" t="s">
        <v>866</v>
      </c>
      <c r="D46" s="450" t="s">
        <v>867</v>
      </c>
      <c r="E46" s="291" t="s">
        <v>1402</v>
      </c>
      <c r="F46" s="2"/>
    </row>
    <row r="47" spans="1:6" x14ac:dyDescent="0.3">
      <c r="A47" s="270" t="s">
        <v>813</v>
      </c>
      <c r="B47" s="270" t="s">
        <v>18</v>
      </c>
      <c r="C47" s="271" t="s">
        <v>868</v>
      </c>
      <c r="D47" s="450" t="s">
        <v>869</v>
      </c>
      <c r="E47" s="291" t="s">
        <v>1403</v>
      </c>
      <c r="F47" s="2"/>
    </row>
    <row r="48" spans="1:6" ht="28.8" x14ac:dyDescent="0.3">
      <c r="A48" s="270" t="s">
        <v>813</v>
      </c>
      <c r="B48" s="270" t="s">
        <v>18</v>
      </c>
      <c r="C48" s="271" t="s">
        <v>870</v>
      </c>
      <c r="D48" s="450" t="s">
        <v>944</v>
      </c>
      <c r="E48" s="291"/>
      <c r="F48" s="2"/>
    </row>
    <row r="49" spans="1:6" x14ac:dyDescent="0.3">
      <c r="A49" s="270" t="s">
        <v>813</v>
      </c>
      <c r="B49" s="270" t="s">
        <v>18</v>
      </c>
      <c r="C49" s="270" t="s">
        <v>280</v>
      </c>
      <c r="D49" s="450" t="s">
        <v>185</v>
      </c>
      <c r="E49" s="291" t="s">
        <v>1410</v>
      </c>
      <c r="F49" s="2"/>
    </row>
    <row r="50" spans="1:6" ht="28.8" x14ac:dyDescent="0.3">
      <c r="A50" s="270" t="s">
        <v>813</v>
      </c>
      <c r="B50" s="270" t="s">
        <v>18</v>
      </c>
      <c r="C50" s="270" t="s">
        <v>871</v>
      </c>
      <c r="D50" s="450" t="s">
        <v>872</v>
      </c>
      <c r="E50" s="291" t="s">
        <v>1404</v>
      </c>
      <c r="F50" s="2"/>
    </row>
    <row r="51" spans="1:6" ht="28.8" x14ac:dyDescent="0.3">
      <c r="A51" s="270" t="s">
        <v>813</v>
      </c>
      <c r="B51" s="270" t="s">
        <v>18</v>
      </c>
      <c r="C51" s="271" t="s">
        <v>873</v>
      </c>
      <c r="D51" s="450" t="s">
        <v>874</v>
      </c>
      <c r="E51" s="291" t="s">
        <v>1410</v>
      </c>
      <c r="F51" s="2"/>
    </row>
    <row r="52" spans="1:6" x14ac:dyDescent="0.3">
      <c r="A52" s="270" t="s">
        <v>813</v>
      </c>
      <c r="B52" s="270" t="s">
        <v>18</v>
      </c>
      <c r="C52" s="271" t="s">
        <v>875</v>
      </c>
      <c r="D52" s="450" t="s">
        <v>876</v>
      </c>
      <c r="E52" s="291" t="s">
        <v>1410</v>
      </c>
      <c r="F52" s="2"/>
    </row>
    <row r="53" spans="1:6" x14ac:dyDescent="0.3">
      <c r="A53" s="270" t="s">
        <v>813</v>
      </c>
      <c r="B53" s="270" t="s">
        <v>18</v>
      </c>
      <c r="C53" s="271" t="s">
        <v>877</v>
      </c>
      <c r="D53" s="450" t="s">
        <v>1437</v>
      </c>
      <c r="E53" s="291" t="s">
        <v>1410</v>
      </c>
      <c r="F53" s="2"/>
    </row>
    <row r="54" spans="1:6" ht="28.8" x14ac:dyDescent="0.3">
      <c r="A54" s="270" t="s">
        <v>813</v>
      </c>
      <c r="B54" s="270" t="s">
        <v>18</v>
      </c>
      <c r="C54" s="271" t="s">
        <v>878</v>
      </c>
      <c r="D54" s="450" t="s">
        <v>879</v>
      </c>
      <c r="E54" s="291" t="s">
        <v>1410</v>
      </c>
      <c r="F54" s="2"/>
    </row>
    <row r="55" spans="1:6" ht="28.8" x14ac:dyDescent="0.3">
      <c r="A55" s="270" t="s">
        <v>813</v>
      </c>
      <c r="B55" s="270" t="s">
        <v>18</v>
      </c>
      <c r="C55" s="271" t="s">
        <v>880</v>
      </c>
      <c r="D55" s="450" t="s">
        <v>881</v>
      </c>
      <c r="E55" s="291" t="s">
        <v>1404</v>
      </c>
      <c r="F55" s="2"/>
    </row>
    <row r="56" spans="1:6" x14ac:dyDescent="0.3">
      <c r="A56" s="270" t="s">
        <v>813</v>
      </c>
      <c r="B56" s="270" t="s">
        <v>18</v>
      </c>
      <c r="C56" s="271" t="s">
        <v>882</v>
      </c>
      <c r="D56" s="450" t="s">
        <v>883</v>
      </c>
      <c r="E56" s="291" t="s">
        <v>1410</v>
      </c>
      <c r="F56" s="2"/>
    </row>
    <row r="57" spans="1:6" ht="28.8" x14ac:dyDescent="0.3">
      <c r="A57" s="270" t="s">
        <v>813</v>
      </c>
      <c r="B57" s="270" t="s">
        <v>18</v>
      </c>
      <c r="C57" s="270" t="s">
        <v>884</v>
      </c>
      <c r="D57" s="450" t="s">
        <v>885</v>
      </c>
      <c r="E57" s="291" t="s">
        <v>1410</v>
      </c>
      <c r="F57" s="2"/>
    </row>
    <row r="58" spans="1:6" x14ac:dyDescent="0.3">
      <c r="A58" s="270" t="s">
        <v>813</v>
      </c>
      <c r="B58" s="270" t="s">
        <v>18</v>
      </c>
      <c r="C58" s="270" t="s">
        <v>886</v>
      </c>
      <c r="D58" s="450" t="s">
        <v>887</v>
      </c>
      <c r="E58" s="291" t="s">
        <v>1410</v>
      </c>
      <c r="F58" s="2"/>
    </row>
    <row r="59" spans="1:6" ht="28.8" x14ac:dyDescent="0.3">
      <c r="A59" s="270" t="s">
        <v>813</v>
      </c>
      <c r="B59" s="270" t="s">
        <v>18</v>
      </c>
      <c r="C59" s="270" t="s">
        <v>888</v>
      </c>
      <c r="D59" s="450" t="s">
        <v>889</v>
      </c>
      <c r="E59" s="291" t="s">
        <v>1410</v>
      </c>
      <c r="F59" s="2"/>
    </row>
    <row r="60" spans="1:6" x14ac:dyDescent="0.3">
      <c r="A60" s="270" t="s">
        <v>813</v>
      </c>
      <c r="B60" s="270" t="s">
        <v>18</v>
      </c>
      <c r="C60" s="270" t="s">
        <v>890</v>
      </c>
      <c r="D60" s="450" t="s">
        <v>891</v>
      </c>
      <c r="E60" s="291" t="s">
        <v>1410</v>
      </c>
      <c r="F60" s="2"/>
    </row>
    <row r="61" spans="1:6" x14ac:dyDescent="0.3">
      <c r="A61" s="270" t="s">
        <v>813</v>
      </c>
      <c r="B61" s="270" t="s">
        <v>18</v>
      </c>
      <c r="C61" s="270" t="s">
        <v>945</v>
      </c>
      <c r="D61" s="450"/>
      <c r="E61" s="291"/>
      <c r="F61" s="2"/>
    </row>
    <row r="62" spans="1:6" x14ac:dyDescent="0.3">
      <c r="A62" s="270" t="s">
        <v>813</v>
      </c>
      <c r="B62" s="270" t="s">
        <v>18</v>
      </c>
      <c r="C62" s="270"/>
      <c r="D62" s="450"/>
      <c r="E62" s="291"/>
      <c r="F62" s="2"/>
    </row>
    <row r="63" spans="1:6" x14ac:dyDescent="0.3">
      <c r="A63" s="270" t="s">
        <v>813</v>
      </c>
      <c r="B63" s="270" t="s">
        <v>18</v>
      </c>
      <c r="C63" s="270"/>
      <c r="D63" s="450"/>
      <c r="E63" s="291"/>
      <c r="F63" s="2"/>
    </row>
    <row r="64" spans="1:6" x14ac:dyDescent="0.3">
      <c r="A64" s="270" t="s">
        <v>813</v>
      </c>
      <c r="B64" s="270" t="s">
        <v>18</v>
      </c>
      <c r="C64" s="270"/>
      <c r="D64" s="450"/>
      <c r="E64" s="291"/>
      <c r="F64" s="2"/>
    </row>
    <row r="65" spans="1:6" x14ac:dyDescent="0.3">
      <c r="A65" s="270" t="s">
        <v>813</v>
      </c>
      <c r="B65" s="270" t="s">
        <v>18</v>
      </c>
      <c r="C65" s="270"/>
      <c r="D65" s="450"/>
      <c r="E65" s="291"/>
      <c r="F65" s="2"/>
    </row>
    <row r="66" spans="1:6" x14ac:dyDescent="0.3">
      <c r="A66" s="270" t="s">
        <v>813</v>
      </c>
      <c r="B66" s="270" t="s">
        <v>18</v>
      </c>
      <c r="C66" s="270"/>
      <c r="D66" s="450"/>
      <c r="E66" s="291"/>
      <c r="F66" s="2"/>
    </row>
    <row r="67" spans="1:6" ht="18.600000000000001" thickBot="1" x14ac:dyDescent="0.35">
      <c r="A67" s="272" t="s">
        <v>813</v>
      </c>
      <c r="B67" s="272" t="s">
        <v>18</v>
      </c>
      <c r="C67" s="272"/>
      <c r="D67" s="465"/>
      <c r="E67" s="296"/>
      <c r="F67" s="297"/>
    </row>
    <row r="68" spans="1:6" ht="96.75" customHeight="1" x14ac:dyDescent="0.3">
      <c r="A68" s="270" t="s">
        <v>813</v>
      </c>
      <c r="B68" s="270" t="s">
        <v>278</v>
      </c>
      <c r="C68" s="274" t="s">
        <v>843</v>
      </c>
      <c r="D68" s="450" t="s">
        <v>844</v>
      </c>
      <c r="E68" s="291" t="s">
        <v>1405</v>
      </c>
      <c r="F68" s="2"/>
    </row>
    <row r="69" spans="1:6" ht="28.8" x14ac:dyDescent="0.3">
      <c r="A69" s="270" t="s">
        <v>813</v>
      </c>
      <c r="B69" s="270" t="s">
        <v>278</v>
      </c>
      <c r="C69" s="271" t="s">
        <v>845</v>
      </c>
      <c r="D69" s="453" t="s">
        <v>844</v>
      </c>
      <c r="E69" s="291" t="s">
        <v>1405</v>
      </c>
      <c r="F69" s="2"/>
    </row>
    <row r="70" spans="1:6" ht="72" x14ac:dyDescent="0.3">
      <c r="A70" s="270" t="s">
        <v>813</v>
      </c>
      <c r="B70" s="270" t="s">
        <v>278</v>
      </c>
      <c r="C70" s="270" t="s">
        <v>846</v>
      </c>
      <c r="D70" s="450" t="s">
        <v>847</v>
      </c>
      <c r="E70" s="291" t="s">
        <v>1406</v>
      </c>
      <c r="F70" s="2"/>
    </row>
    <row r="71" spans="1:6" ht="28.8" x14ac:dyDescent="0.3">
      <c r="A71" s="270" t="s">
        <v>813</v>
      </c>
      <c r="B71" s="270" t="s">
        <v>278</v>
      </c>
      <c r="C71" s="270" t="s">
        <v>291</v>
      </c>
      <c r="D71" s="450" t="s">
        <v>185</v>
      </c>
      <c r="E71" s="291" t="s">
        <v>1410</v>
      </c>
      <c r="F71" s="2"/>
    </row>
    <row r="72" spans="1:6" ht="43.2" x14ac:dyDescent="0.3">
      <c r="A72" s="270" t="s">
        <v>813</v>
      </c>
      <c r="B72" s="270" t="s">
        <v>278</v>
      </c>
      <c r="C72" s="270" t="s">
        <v>848</v>
      </c>
      <c r="D72" s="450" t="s">
        <v>1407</v>
      </c>
      <c r="E72" s="291" t="s">
        <v>1408</v>
      </c>
      <c r="F72" s="2"/>
    </row>
    <row r="73" spans="1:6" x14ac:dyDescent="0.3">
      <c r="A73" s="270" t="s">
        <v>813</v>
      </c>
      <c r="B73" s="270" t="s">
        <v>278</v>
      </c>
      <c r="C73" s="270" t="s">
        <v>849</v>
      </c>
      <c r="D73" s="450" t="s">
        <v>185</v>
      </c>
      <c r="E73" s="291" t="s">
        <v>1410</v>
      </c>
      <c r="F73" s="2"/>
    </row>
    <row r="74" spans="1:6" x14ac:dyDescent="0.3">
      <c r="A74" s="270" t="s">
        <v>813</v>
      </c>
      <c r="B74" s="270" t="s">
        <v>278</v>
      </c>
      <c r="C74" s="270" t="s">
        <v>850</v>
      </c>
      <c r="D74" s="450" t="s">
        <v>851</v>
      </c>
      <c r="E74" s="291"/>
      <c r="F74" s="2"/>
    </row>
    <row r="75" spans="1:6" ht="43.2" x14ac:dyDescent="0.3">
      <c r="A75" s="270" t="s">
        <v>813</v>
      </c>
      <c r="B75" s="270" t="s">
        <v>278</v>
      </c>
      <c r="C75" s="271" t="s">
        <v>852</v>
      </c>
      <c r="D75" s="450" t="s">
        <v>1128</v>
      </c>
      <c r="E75" s="291" t="s">
        <v>1410</v>
      </c>
      <c r="F75" s="2"/>
    </row>
    <row r="76" spans="1:6" x14ac:dyDescent="0.3">
      <c r="A76" s="270" t="s">
        <v>813</v>
      </c>
      <c r="B76" s="270" t="s">
        <v>278</v>
      </c>
      <c r="C76" s="270" t="s">
        <v>853</v>
      </c>
      <c r="D76" s="450" t="s">
        <v>1129</v>
      </c>
      <c r="E76" s="291" t="s">
        <v>1410</v>
      </c>
      <c r="F76" s="2"/>
    </row>
    <row r="77" spans="1:6" x14ac:dyDescent="0.3">
      <c r="A77" s="270" t="s">
        <v>813</v>
      </c>
      <c r="B77" s="270" t="s">
        <v>278</v>
      </c>
      <c r="C77" s="271" t="s">
        <v>854</v>
      </c>
      <c r="D77" s="450" t="s">
        <v>855</v>
      </c>
      <c r="E77" s="291" t="s">
        <v>1410</v>
      </c>
      <c r="F77" s="2"/>
    </row>
    <row r="78" spans="1:6" ht="28.8" x14ac:dyDescent="0.3">
      <c r="A78" s="270" t="s">
        <v>813</v>
      </c>
      <c r="B78" s="270" t="s">
        <v>278</v>
      </c>
      <c r="C78" s="271" t="s">
        <v>856</v>
      </c>
      <c r="D78" s="450" t="s">
        <v>857</v>
      </c>
      <c r="E78" s="291" t="s">
        <v>1410</v>
      </c>
      <c r="F78" s="2"/>
    </row>
    <row r="79" spans="1:6" ht="20.25" customHeight="1" x14ac:dyDescent="0.3">
      <c r="A79" s="270" t="s">
        <v>813</v>
      </c>
      <c r="B79" s="270" t="s">
        <v>278</v>
      </c>
      <c r="C79" s="271" t="s">
        <v>858</v>
      </c>
      <c r="D79" s="450" t="s">
        <v>859</v>
      </c>
      <c r="E79" s="291" t="s">
        <v>1409</v>
      </c>
      <c r="F79" s="2"/>
    </row>
    <row r="80" spans="1:6" ht="28.8" x14ac:dyDescent="0.3">
      <c r="A80" s="270" t="s">
        <v>813</v>
      </c>
      <c r="B80" s="270" t="s">
        <v>278</v>
      </c>
      <c r="C80" s="270" t="s">
        <v>860</v>
      </c>
      <c r="D80" s="450" t="s">
        <v>1130</v>
      </c>
      <c r="E80" s="291"/>
      <c r="F80" s="2"/>
    </row>
    <row r="81" spans="1:7" x14ac:dyDescent="0.3">
      <c r="A81" s="270" t="s">
        <v>813</v>
      </c>
      <c r="B81" s="270" t="s">
        <v>278</v>
      </c>
      <c r="C81" s="270"/>
      <c r="D81" s="450"/>
      <c r="E81" s="291"/>
      <c r="F81" s="2"/>
    </row>
    <row r="82" spans="1:7" x14ac:dyDescent="0.3">
      <c r="A82" s="270" t="s">
        <v>813</v>
      </c>
      <c r="B82" s="270" t="s">
        <v>278</v>
      </c>
      <c r="C82" s="270"/>
      <c r="D82" s="450"/>
      <c r="E82" s="291"/>
      <c r="F82" s="2"/>
    </row>
    <row r="83" spans="1:7" x14ac:dyDescent="0.3">
      <c r="A83" s="270" t="s">
        <v>813</v>
      </c>
      <c r="B83" s="270" t="s">
        <v>278</v>
      </c>
      <c r="C83" s="270"/>
      <c r="D83" s="450"/>
      <c r="E83" s="291"/>
      <c r="F83" s="2"/>
    </row>
    <row r="84" spans="1:7" x14ac:dyDescent="0.3">
      <c r="A84" s="270" t="s">
        <v>813</v>
      </c>
      <c r="B84" s="270" t="s">
        <v>278</v>
      </c>
      <c r="C84" s="270"/>
      <c r="D84" s="450"/>
      <c r="E84" s="291"/>
      <c r="F84" s="2"/>
    </row>
    <row r="85" spans="1:7" ht="18.600000000000001" thickBot="1" x14ac:dyDescent="0.35">
      <c r="A85" s="272" t="s">
        <v>813</v>
      </c>
      <c r="B85" s="272" t="s">
        <v>278</v>
      </c>
      <c r="C85" s="272"/>
      <c r="D85" s="465"/>
      <c r="E85" s="296"/>
      <c r="F85" s="297"/>
    </row>
    <row r="86" spans="1:7" ht="32.1" customHeight="1" x14ac:dyDescent="0.3">
      <c r="A86" s="270" t="s">
        <v>813</v>
      </c>
      <c r="B86" s="270" t="s">
        <v>279</v>
      </c>
      <c r="C86" s="270" t="s">
        <v>814</v>
      </c>
      <c r="D86" s="450" t="s">
        <v>815</v>
      </c>
      <c r="E86" s="291" t="s">
        <v>1410</v>
      </c>
      <c r="F86" s="2"/>
    </row>
    <row r="87" spans="1:7" x14ac:dyDescent="0.3">
      <c r="A87" s="270" t="s">
        <v>813</v>
      </c>
      <c r="B87" s="270" t="s">
        <v>279</v>
      </c>
      <c r="C87" s="270" t="s">
        <v>283</v>
      </c>
      <c r="D87" s="450" t="s">
        <v>815</v>
      </c>
      <c r="E87" s="291"/>
      <c r="F87" s="2"/>
      <c r="G87" s="289"/>
    </row>
    <row r="88" spans="1:7" ht="43.2" x14ac:dyDescent="0.3">
      <c r="A88" s="270" t="s">
        <v>813</v>
      </c>
      <c r="B88" s="270" t="s">
        <v>279</v>
      </c>
      <c r="C88" s="270" t="s">
        <v>816</v>
      </c>
      <c r="D88" s="450" t="s">
        <v>817</v>
      </c>
      <c r="E88" s="291"/>
      <c r="F88" s="2"/>
      <c r="G88" s="35"/>
    </row>
    <row r="89" spans="1:7" ht="28.8" x14ac:dyDescent="0.3">
      <c r="A89" s="270" t="s">
        <v>813</v>
      </c>
      <c r="B89" s="270" t="s">
        <v>279</v>
      </c>
      <c r="C89" s="270" t="s">
        <v>284</v>
      </c>
      <c r="D89" s="450" t="s">
        <v>1415</v>
      </c>
      <c r="E89" s="291" t="s">
        <v>1410</v>
      </c>
      <c r="F89" s="2"/>
      <c r="G89" s="35"/>
    </row>
    <row r="90" spans="1:7" ht="43.2" x14ac:dyDescent="0.3">
      <c r="A90" s="270" t="s">
        <v>813</v>
      </c>
      <c r="B90" s="270" t="s">
        <v>279</v>
      </c>
      <c r="C90" s="270" t="s">
        <v>818</v>
      </c>
      <c r="D90" s="450" t="s">
        <v>819</v>
      </c>
      <c r="E90" s="291" t="s">
        <v>1410</v>
      </c>
      <c r="F90" s="2"/>
      <c r="G90" s="35"/>
    </row>
    <row r="91" spans="1:7" x14ac:dyDescent="0.3">
      <c r="A91" s="270" t="s">
        <v>813</v>
      </c>
      <c r="B91" s="270" t="s">
        <v>279</v>
      </c>
      <c r="C91" s="270"/>
      <c r="D91" s="450"/>
      <c r="E91" s="291"/>
      <c r="F91" s="2"/>
      <c r="G91" s="35"/>
    </row>
    <row r="92" spans="1:7" x14ac:dyDescent="0.3">
      <c r="A92" s="270" t="s">
        <v>813</v>
      </c>
      <c r="B92" s="270" t="s">
        <v>279</v>
      </c>
      <c r="C92" s="270"/>
      <c r="D92" s="450"/>
      <c r="E92" s="291"/>
      <c r="F92" s="2"/>
    </row>
    <row r="93" spans="1:7" x14ac:dyDescent="0.3">
      <c r="A93" s="270" t="s">
        <v>813</v>
      </c>
      <c r="B93" s="270" t="s">
        <v>279</v>
      </c>
      <c r="C93" s="270"/>
      <c r="D93" s="454"/>
      <c r="F93" s="2"/>
    </row>
    <row r="94" spans="1:7" ht="18.600000000000001" thickBot="1" x14ac:dyDescent="0.35">
      <c r="A94" s="272" t="s">
        <v>813</v>
      </c>
      <c r="B94" s="272" t="s">
        <v>279</v>
      </c>
      <c r="C94" s="272"/>
      <c r="D94" s="465"/>
      <c r="E94" s="296"/>
      <c r="F94" s="297"/>
    </row>
    <row r="95" spans="1:7" ht="28.8" x14ac:dyDescent="0.3">
      <c r="A95" s="270" t="s">
        <v>813</v>
      </c>
      <c r="B95" s="270" t="s">
        <v>578</v>
      </c>
      <c r="C95" s="270" t="s">
        <v>285</v>
      </c>
      <c r="D95" s="450" t="s">
        <v>1416</v>
      </c>
      <c r="E95" s="291" t="s">
        <v>1404</v>
      </c>
      <c r="F95" s="2"/>
    </row>
    <row r="96" spans="1:7" ht="28.8" x14ac:dyDescent="0.3">
      <c r="A96" s="270" t="s">
        <v>813</v>
      </c>
      <c r="B96" s="270" t="s">
        <v>578</v>
      </c>
      <c r="C96" s="270" t="s">
        <v>286</v>
      </c>
      <c r="D96" s="450" t="s">
        <v>1417</v>
      </c>
      <c r="E96" s="291"/>
      <c r="F96" s="2"/>
    </row>
    <row r="97" spans="1:6" ht="28.8" x14ac:dyDescent="0.3">
      <c r="A97" s="270" t="s">
        <v>813</v>
      </c>
      <c r="B97" s="270" t="s">
        <v>578</v>
      </c>
      <c r="C97" s="270" t="s">
        <v>287</v>
      </c>
      <c r="D97" s="450" t="s">
        <v>820</v>
      </c>
      <c r="E97" s="291" t="s">
        <v>1411</v>
      </c>
      <c r="F97" s="2"/>
    </row>
    <row r="98" spans="1:6" ht="28.8" x14ac:dyDescent="0.3">
      <c r="A98" s="270" t="s">
        <v>813</v>
      </c>
      <c r="B98" s="270" t="s">
        <v>578</v>
      </c>
      <c r="C98" s="270" t="s">
        <v>288</v>
      </c>
      <c r="D98" s="450" t="s">
        <v>821</v>
      </c>
      <c r="E98" s="291" t="s">
        <v>1413</v>
      </c>
      <c r="F98" s="2" t="s">
        <v>1412</v>
      </c>
    </row>
    <row r="99" spans="1:6" ht="28.8" x14ac:dyDescent="0.3">
      <c r="A99" s="270" t="s">
        <v>813</v>
      </c>
      <c r="B99" s="270" t="s">
        <v>578</v>
      </c>
      <c r="C99" s="271" t="s">
        <v>822</v>
      </c>
      <c r="D99" s="450" t="s">
        <v>823</v>
      </c>
      <c r="E99" s="291" t="s">
        <v>1396</v>
      </c>
      <c r="F99" s="2"/>
    </row>
    <row r="100" spans="1:6" x14ac:dyDescent="0.3">
      <c r="A100" s="270" t="s">
        <v>813</v>
      </c>
      <c r="B100" s="270" t="s">
        <v>578</v>
      </c>
      <c r="C100" s="271" t="s">
        <v>824</v>
      </c>
      <c r="D100" s="450" t="s">
        <v>825</v>
      </c>
      <c r="E100" s="291" t="s">
        <v>1414</v>
      </c>
      <c r="F100" s="2"/>
    </row>
    <row r="101" spans="1:6" ht="28.8" x14ac:dyDescent="0.3">
      <c r="A101" s="270" t="s">
        <v>813</v>
      </c>
      <c r="B101" s="270" t="s">
        <v>578</v>
      </c>
      <c r="C101" s="271" t="s">
        <v>826</v>
      </c>
      <c r="D101" s="450" t="s">
        <v>185</v>
      </c>
      <c r="E101" s="291" t="s">
        <v>1410</v>
      </c>
      <c r="F101" s="2"/>
    </row>
    <row r="102" spans="1:6" x14ac:dyDescent="0.3">
      <c r="A102" s="270" t="s">
        <v>813</v>
      </c>
      <c r="B102" s="270" t="s">
        <v>578</v>
      </c>
      <c r="C102" s="270" t="s">
        <v>827</v>
      </c>
      <c r="D102" s="450" t="s">
        <v>185</v>
      </c>
      <c r="E102" s="291"/>
      <c r="F102" s="2"/>
    </row>
    <row r="103" spans="1:6" x14ac:dyDescent="0.3">
      <c r="A103" s="270" t="s">
        <v>813</v>
      </c>
      <c r="B103" s="270" t="s">
        <v>578</v>
      </c>
      <c r="C103" s="270" t="s">
        <v>828</v>
      </c>
      <c r="D103" s="450" t="s">
        <v>829</v>
      </c>
      <c r="E103" s="291" t="s">
        <v>1410</v>
      </c>
      <c r="F103" s="2"/>
    </row>
    <row r="104" spans="1:6" x14ac:dyDescent="0.3">
      <c r="A104" s="270" t="s">
        <v>813</v>
      </c>
      <c r="B104" s="270" t="s">
        <v>578</v>
      </c>
      <c r="C104" s="270" t="s">
        <v>830</v>
      </c>
      <c r="D104" s="450" t="s">
        <v>185</v>
      </c>
      <c r="E104" s="291" t="s">
        <v>1410</v>
      </c>
      <c r="F104" s="2"/>
    </row>
    <row r="105" spans="1:6" x14ac:dyDescent="0.3">
      <c r="A105" s="270" t="s">
        <v>813</v>
      </c>
      <c r="B105" s="270" t="s">
        <v>578</v>
      </c>
      <c r="C105" s="270"/>
      <c r="D105" s="450"/>
      <c r="E105" s="291"/>
      <c r="F105" s="2"/>
    </row>
    <row r="106" spans="1:6" ht="18.600000000000001" thickBot="1" x14ac:dyDescent="0.35">
      <c r="A106" s="273" t="s">
        <v>305</v>
      </c>
      <c r="B106" s="273" t="s">
        <v>578</v>
      </c>
      <c r="C106" s="273"/>
      <c r="D106" s="465"/>
      <c r="E106" s="296"/>
      <c r="F106" s="297"/>
    </row>
    <row r="107" spans="1:6" ht="57.6" x14ac:dyDescent="0.3">
      <c r="A107" s="270" t="s">
        <v>813</v>
      </c>
      <c r="B107" s="270" t="s">
        <v>302</v>
      </c>
      <c r="C107" s="270" t="s">
        <v>303</v>
      </c>
      <c r="D107" s="450" t="s">
        <v>930</v>
      </c>
      <c r="E107" s="291"/>
      <c r="F107" s="2"/>
    </row>
    <row r="108" spans="1:6" ht="72" x14ac:dyDescent="0.3">
      <c r="A108" s="270" t="s">
        <v>813</v>
      </c>
      <c r="B108" s="270" t="s">
        <v>302</v>
      </c>
      <c r="C108" s="270" t="s">
        <v>931</v>
      </c>
      <c r="D108" s="450" t="s">
        <v>1418</v>
      </c>
      <c r="E108" s="291"/>
      <c r="F108" s="2"/>
    </row>
    <row r="109" spans="1:6" x14ac:dyDescent="0.3">
      <c r="A109" s="270" t="s">
        <v>813</v>
      </c>
      <c r="B109" s="270" t="s">
        <v>302</v>
      </c>
      <c r="C109" s="270"/>
      <c r="D109" s="450"/>
      <c r="E109" s="291"/>
      <c r="F109" s="2"/>
    </row>
    <row r="110" spans="1:6" x14ac:dyDescent="0.3">
      <c r="A110" s="270" t="s">
        <v>813</v>
      </c>
      <c r="B110" s="270" t="s">
        <v>302</v>
      </c>
      <c r="C110" s="270"/>
      <c r="D110" s="450"/>
      <c r="E110" s="291"/>
      <c r="F110" s="2"/>
    </row>
    <row r="111" spans="1:6" x14ac:dyDescent="0.3">
      <c r="A111" s="270" t="s">
        <v>813</v>
      </c>
      <c r="B111" s="270" t="s">
        <v>302</v>
      </c>
      <c r="C111" s="270"/>
      <c r="D111" s="450"/>
      <c r="E111" s="291"/>
      <c r="F111" s="2"/>
    </row>
    <row r="112" spans="1:6" x14ac:dyDescent="0.3">
      <c r="A112" s="270" t="s">
        <v>813</v>
      </c>
      <c r="B112" s="270" t="s">
        <v>302</v>
      </c>
      <c r="C112" s="270"/>
      <c r="D112" s="450"/>
      <c r="E112" s="291"/>
      <c r="F112" s="2"/>
    </row>
    <row r="113" spans="1:6" ht="18.600000000000001" thickBot="1" x14ac:dyDescent="0.35">
      <c r="A113" s="272" t="s">
        <v>813</v>
      </c>
      <c r="B113" s="272" t="s">
        <v>302</v>
      </c>
      <c r="C113" s="272"/>
      <c r="D113" s="465"/>
      <c r="E113" s="296"/>
      <c r="F113" s="297"/>
    </row>
    <row r="114" spans="1:6" x14ac:dyDescent="0.3">
      <c r="A114" s="270" t="s">
        <v>946</v>
      </c>
      <c r="B114" s="270" t="s">
        <v>312</v>
      </c>
      <c r="C114" s="270" t="s">
        <v>947</v>
      </c>
      <c r="D114" s="450" t="s">
        <v>948</v>
      </c>
      <c r="E114" s="291"/>
      <c r="F114" s="2"/>
    </row>
    <row r="115" spans="1:6" x14ac:dyDescent="0.3">
      <c r="A115" s="270" t="s">
        <v>946</v>
      </c>
      <c r="B115" s="270" t="s">
        <v>312</v>
      </c>
      <c r="C115" s="270" t="s">
        <v>949</v>
      </c>
      <c r="D115" s="450" t="s">
        <v>950</v>
      </c>
      <c r="E115" s="291"/>
      <c r="F115" s="2"/>
    </row>
    <row r="116" spans="1:6" ht="43.2" x14ac:dyDescent="0.3">
      <c r="A116" s="270" t="s">
        <v>946</v>
      </c>
      <c r="B116" s="270" t="s">
        <v>312</v>
      </c>
      <c r="C116" s="270" t="s">
        <v>951</v>
      </c>
      <c r="D116" s="450" t="s">
        <v>952</v>
      </c>
      <c r="E116" s="291" t="s">
        <v>1410</v>
      </c>
      <c r="F116" s="2"/>
    </row>
    <row r="117" spans="1:6" x14ac:dyDescent="0.3">
      <c r="A117" s="270" t="s">
        <v>946</v>
      </c>
      <c r="B117" s="270" t="s">
        <v>312</v>
      </c>
      <c r="C117" s="277" t="s">
        <v>953</v>
      </c>
      <c r="D117" s="450" t="s">
        <v>954</v>
      </c>
      <c r="E117" s="291" t="s">
        <v>1438</v>
      </c>
      <c r="F117" s="2"/>
    </row>
    <row r="118" spans="1:6" x14ac:dyDescent="0.3">
      <c r="A118" s="270" t="s">
        <v>946</v>
      </c>
      <c r="B118" s="270" t="s">
        <v>312</v>
      </c>
      <c r="C118" s="270"/>
      <c r="D118" s="450"/>
      <c r="E118" s="291"/>
      <c r="F118" s="2"/>
    </row>
    <row r="119" spans="1:6" ht="18.600000000000001" thickBot="1" x14ac:dyDescent="0.35">
      <c r="A119" s="272" t="s">
        <v>946</v>
      </c>
      <c r="B119" s="272" t="s">
        <v>312</v>
      </c>
      <c r="C119" s="282"/>
      <c r="D119" s="282"/>
      <c r="E119" s="294"/>
      <c r="F119" s="297"/>
    </row>
    <row r="120" spans="1:6" x14ac:dyDescent="0.3">
      <c r="A120" s="270" t="s">
        <v>946</v>
      </c>
      <c r="B120" s="270" t="s">
        <v>579</v>
      </c>
      <c r="C120" s="271" t="s">
        <v>1439</v>
      </c>
      <c r="D120" s="450" t="s">
        <v>955</v>
      </c>
      <c r="E120" s="291" t="s">
        <v>1410</v>
      </c>
      <c r="F120" s="14"/>
    </row>
    <row r="121" spans="1:6" ht="28.8" x14ac:dyDescent="0.3">
      <c r="A121" s="270" t="s">
        <v>946</v>
      </c>
      <c r="B121" s="270" t="s">
        <v>579</v>
      </c>
      <c r="C121" s="270" t="s">
        <v>956</v>
      </c>
      <c r="D121" s="450" t="s">
        <v>185</v>
      </c>
      <c r="E121" s="291" t="s">
        <v>1410</v>
      </c>
      <c r="F121" s="14"/>
    </row>
    <row r="122" spans="1:6" x14ac:dyDescent="0.3">
      <c r="A122" s="270" t="s">
        <v>946</v>
      </c>
      <c r="B122" s="270" t="s">
        <v>579</v>
      </c>
      <c r="C122" s="270"/>
      <c r="D122" s="450"/>
      <c r="E122" s="291"/>
      <c r="F122" s="2"/>
    </row>
    <row r="123" spans="1:6" ht="18.600000000000001" thickBot="1" x14ac:dyDescent="0.35">
      <c r="A123" s="272" t="s">
        <v>946</v>
      </c>
      <c r="B123" s="272" t="s">
        <v>579</v>
      </c>
      <c r="C123" s="272"/>
      <c r="D123" s="466"/>
      <c r="E123" s="467"/>
      <c r="F123" s="297"/>
    </row>
    <row r="124" spans="1:6" x14ac:dyDescent="0.3">
      <c r="A124" s="270" t="s">
        <v>957</v>
      </c>
      <c r="B124" s="270" t="s">
        <v>958</v>
      </c>
      <c r="C124" s="153" t="s">
        <v>959</v>
      </c>
      <c r="D124" s="450" t="s">
        <v>960</v>
      </c>
      <c r="E124" s="291" t="s">
        <v>1410</v>
      </c>
      <c r="F124" s="2"/>
    </row>
    <row r="125" spans="1:6" x14ac:dyDescent="0.3">
      <c r="A125" s="270" t="s">
        <v>957</v>
      </c>
      <c r="B125" s="270" t="s">
        <v>958</v>
      </c>
      <c r="C125" s="271" t="s">
        <v>961</v>
      </c>
      <c r="D125" s="450" t="s">
        <v>962</v>
      </c>
      <c r="E125" s="291" t="s">
        <v>1410</v>
      </c>
      <c r="F125" s="2"/>
    </row>
    <row r="126" spans="1:6" ht="72" x14ac:dyDescent="0.3">
      <c r="A126" s="270" t="s">
        <v>957</v>
      </c>
      <c r="B126" s="270" t="s">
        <v>958</v>
      </c>
      <c r="C126" s="271" t="s">
        <v>963</v>
      </c>
      <c r="D126" s="450" t="s">
        <v>1440</v>
      </c>
      <c r="E126" s="291" t="s">
        <v>1410</v>
      </c>
      <c r="F126" s="2"/>
    </row>
    <row r="127" spans="1:6" ht="28.8" x14ac:dyDescent="0.3">
      <c r="A127" s="270" t="s">
        <v>957</v>
      </c>
      <c r="B127" s="270" t="s">
        <v>958</v>
      </c>
      <c r="C127" s="271" t="s">
        <v>964</v>
      </c>
      <c r="D127" s="277" t="s">
        <v>965</v>
      </c>
      <c r="E127" s="291" t="s">
        <v>1410</v>
      </c>
      <c r="F127" s="2"/>
    </row>
    <row r="128" spans="1:6" s="25" customFormat="1" ht="28.8" x14ac:dyDescent="0.3">
      <c r="A128" s="270" t="s">
        <v>957</v>
      </c>
      <c r="B128" s="270" t="s">
        <v>958</v>
      </c>
      <c r="C128" s="271" t="s">
        <v>966</v>
      </c>
      <c r="D128" s="450" t="s">
        <v>1441</v>
      </c>
      <c r="E128" s="291" t="s">
        <v>1410</v>
      </c>
      <c r="F128" s="2"/>
    </row>
    <row r="129" spans="1:6" s="25" customFormat="1" ht="28.8" x14ac:dyDescent="0.3">
      <c r="A129" s="270" t="s">
        <v>957</v>
      </c>
      <c r="B129" s="270" t="s">
        <v>958</v>
      </c>
      <c r="C129" s="271" t="s">
        <v>967</v>
      </c>
      <c r="D129" s="450" t="s">
        <v>968</v>
      </c>
      <c r="E129" s="291" t="s">
        <v>1410</v>
      </c>
      <c r="F129" s="2"/>
    </row>
    <row r="130" spans="1:6" s="25" customFormat="1" ht="28.8" x14ac:dyDescent="0.3">
      <c r="A130" s="270" t="s">
        <v>957</v>
      </c>
      <c r="B130" s="270" t="s">
        <v>958</v>
      </c>
      <c r="C130" s="271" t="s">
        <v>969</v>
      </c>
      <c r="D130" s="450" t="s">
        <v>970</v>
      </c>
      <c r="E130" s="291" t="s">
        <v>1410</v>
      </c>
      <c r="F130" s="2"/>
    </row>
    <row r="131" spans="1:6" s="25" customFormat="1" ht="28.8" x14ac:dyDescent="0.3">
      <c r="A131" s="270" t="s">
        <v>957</v>
      </c>
      <c r="B131" s="270" t="s">
        <v>958</v>
      </c>
      <c r="C131" s="270" t="s">
        <v>971</v>
      </c>
      <c r="D131" s="450" t="s">
        <v>972</v>
      </c>
      <c r="E131" s="291" t="s">
        <v>1410</v>
      </c>
      <c r="F131" s="2"/>
    </row>
    <row r="132" spans="1:6" s="25" customFormat="1" ht="43.2" x14ac:dyDescent="0.3">
      <c r="A132" s="270" t="s">
        <v>957</v>
      </c>
      <c r="B132" s="270" t="s">
        <v>958</v>
      </c>
      <c r="C132" s="275" t="s">
        <v>973</v>
      </c>
      <c r="D132" s="450" t="s">
        <v>974</v>
      </c>
      <c r="E132" s="291"/>
      <c r="F132" s="2"/>
    </row>
    <row r="133" spans="1:6" s="25" customFormat="1" x14ac:dyDescent="0.3">
      <c r="A133" s="270" t="s">
        <v>957</v>
      </c>
      <c r="B133" s="270" t="s">
        <v>958</v>
      </c>
      <c r="C133" s="270" t="s">
        <v>975</v>
      </c>
      <c r="D133" s="450" t="s">
        <v>976</v>
      </c>
      <c r="E133" s="291" t="s">
        <v>1410</v>
      </c>
      <c r="F133" s="2"/>
    </row>
    <row r="134" spans="1:6" s="25" customFormat="1" ht="57.6" x14ac:dyDescent="0.3">
      <c r="A134" s="270" t="s">
        <v>957</v>
      </c>
      <c r="B134" s="270" t="s">
        <v>958</v>
      </c>
      <c r="C134" s="270" t="s">
        <v>977</v>
      </c>
      <c r="D134" s="450" t="s">
        <v>978</v>
      </c>
      <c r="E134" s="291" t="s">
        <v>1410</v>
      </c>
      <c r="F134" s="2"/>
    </row>
    <row r="135" spans="1:6" s="25" customFormat="1" ht="28.8" x14ac:dyDescent="0.3">
      <c r="A135" s="270" t="s">
        <v>957</v>
      </c>
      <c r="B135" s="270" t="s">
        <v>958</v>
      </c>
      <c r="C135" s="271" t="s">
        <v>979</v>
      </c>
      <c r="D135" s="450" t="s">
        <v>980</v>
      </c>
      <c r="E135" s="291" t="s">
        <v>1410</v>
      </c>
      <c r="F135" s="2"/>
    </row>
    <row r="136" spans="1:6" s="25" customFormat="1" x14ac:dyDescent="0.3">
      <c r="A136" s="270" t="s">
        <v>957</v>
      </c>
      <c r="B136" s="270" t="s">
        <v>958</v>
      </c>
      <c r="C136" s="270" t="s">
        <v>981</v>
      </c>
      <c r="D136" s="450" t="s">
        <v>982</v>
      </c>
      <c r="E136" s="291" t="s">
        <v>1404</v>
      </c>
      <c r="F136" s="2"/>
    </row>
    <row r="137" spans="1:6" s="25" customFormat="1" ht="28.8" x14ac:dyDescent="0.3">
      <c r="A137" s="270" t="s">
        <v>957</v>
      </c>
      <c r="B137" s="270" t="s">
        <v>958</v>
      </c>
      <c r="C137" s="270" t="s">
        <v>983</v>
      </c>
      <c r="D137" s="450" t="s">
        <v>984</v>
      </c>
      <c r="E137" s="291"/>
      <c r="F137" s="2"/>
    </row>
    <row r="138" spans="1:6" s="25" customFormat="1" ht="28.8" x14ac:dyDescent="0.3">
      <c r="A138" s="270" t="s">
        <v>957</v>
      </c>
      <c r="B138" s="270" t="s">
        <v>958</v>
      </c>
      <c r="C138" s="271" t="s">
        <v>985</v>
      </c>
      <c r="D138" s="450" t="s">
        <v>1419</v>
      </c>
      <c r="E138" s="291" t="s">
        <v>1410</v>
      </c>
      <c r="F138" s="2"/>
    </row>
    <row r="139" spans="1:6" s="25" customFormat="1" x14ac:dyDescent="0.3">
      <c r="A139" s="270" t="s">
        <v>957</v>
      </c>
      <c r="B139" s="270" t="s">
        <v>958</v>
      </c>
      <c r="C139" s="270"/>
      <c r="D139" s="450"/>
      <c r="E139" s="291"/>
      <c r="F139" s="2"/>
    </row>
    <row r="140" spans="1:6" s="25" customFormat="1" ht="18.600000000000001" thickBot="1" x14ac:dyDescent="0.35">
      <c r="A140" s="272" t="s">
        <v>957</v>
      </c>
      <c r="B140" s="272" t="s">
        <v>958</v>
      </c>
      <c r="C140" s="272"/>
      <c r="D140" s="276"/>
      <c r="E140" s="296"/>
      <c r="F140" s="297"/>
    </row>
    <row r="141" spans="1:6" s="25" customFormat="1" ht="28.8" x14ac:dyDescent="0.3">
      <c r="A141" s="270" t="s">
        <v>957</v>
      </c>
      <c r="B141" s="270" t="s">
        <v>314</v>
      </c>
      <c r="C141" s="270" t="s">
        <v>1031</v>
      </c>
      <c r="D141" s="451"/>
      <c r="E141" s="475"/>
      <c r="F141" s="2"/>
    </row>
    <row r="142" spans="1:6" s="25" customFormat="1" x14ac:dyDescent="0.3">
      <c r="A142" s="270" t="s">
        <v>957</v>
      </c>
      <c r="B142" s="270" t="s">
        <v>314</v>
      </c>
      <c r="C142" s="271" t="s">
        <v>1032</v>
      </c>
      <c r="D142" s="455" t="s">
        <v>1033</v>
      </c>
      <c r="E142" s="291" t="s">
        <v>1410</v>
      </c>
      <c r="F142" s="2"/>
    </row>
    <row r="143" spans="1:6" s="25" customFormat="1" x14ac:dyDescent="0.3">
      <c r="A143" s="270" t="s">
        <v>957</v>
      </c>
      <c r="B143" s="270" t="s">
        <v>314</v>
      </c>
      <c r="C143" s="271" t="s">
        <v>1034</v>
      </c>
      <c r="D143" s="450" t="s">
        <v>1035</v>
      </c>
      <c r="E143" s="291" t="s">
        <v>1410</v>
      </c>
      <c r="F143" s="2"/>
    </row>
    <row r="144" spans="1:6" s="25" customFormat="1" x14ac:dyDescent="0.3">
      <c r="A144" s="270" t="s">
        <v>957</v>
      </c>
      <c r="B144" s="270" t="s">
        <v>314</v>
      </c>
      <c r="C144" s="270" t="s">
        <v>1036</v>
      </c>
      <c r="D144" s="453" t="s">
        <v>1037</v>
      </c>
      <c r="E144" s="291" t="s">
        <v>1410</v>
      </c>
      <c r="F144" s="2"/>
    </row>
    <row r="145" spans="1:6" s="25" customFormat="1" ht="28.8" x14ac:dyDescent="0.3">
      <c r="A145" s="270" t="s">
        <v>957</v>
      </c>
      <c r="B145" s="270" t="s">
        <v>314</v>
      </c>
      <c r="C145" s="274" t="s">
        <v>1038</v>
      </c>
      <c r="D145" s="450" t="s">
        <v>1420</v>
      </c>
      <c r="E145" s="291"/>
      <c r="F145" s="2"/>
    </row>
    <row r="146" spans="1:6" s="25" customFormat="1" ht="28.8" x14ac:dyDescent="0.3">
      <c r="A146" s="270" t="s">
        <v>957</v>
      </c>
      <c r="B146" s="270" t="s">
        <v>314</v>
      </c>
      <c r="C146" s="271" t="s">
        <v>1039</v>
      </c>
      <c r="D146" s="450" t="s">
        <v>1421</v>
      </c>
      <c r="E146" s="291" t="s">
        <v>1410</v>
      </c>
      <c r="F146" s="2"/>
    </row>
    <row r="147" spans="1:6" s="25" customFormat="1" x14ac:dyDescent="0.3">
      <c r="A147" s="270" t="s">
        <v>957</v>
      </c>
      <c r="B147" s="270" t="s">
        <v>314</v>
      </c>
      <c r="C147" s="270"/>
      <c r="D147" s="450"/>
      <c r="E147" s="291"/>
      <c r="F147" s="2"/>
    </row>
    <row r="148" spans="1:6" s="25" customFormat="1" x14ac:dyDescent="0.3">
      <c r="A148" s="270" t="s">
        <v>957</v>
      </c>
      <c r="B148" s="270" t="s">
        <v>314</v>
      </c>
      <c r="C148" s="270"/>
      <c r="D148" s="450"/>
      <c r="E148" s="291"/>
      <c r="F148" s="2"/>
    </row>
    <row r="149" spans="1:6" s="25" customFormat="1" ht="18.600000000000001" thickBot="1" x14ac:dyDescent="0.35">
      <c r="A149" s="272" t="s">
        <v>957</v>
      </c>
      <c r="B149" s="272" t="s">
        <v>314</v>
      </c>
      <c r="C149" s="272"/>
      <c r="D149" s="465"/>
      <c r="E149" s="296"/>
      <c r="F149" s="297"/>
    </row>
    <row r="150" spans="1:6" s="25" customFormat="1" ht="28.8" x14ac:dyDescent="0.3">
      <c r="A150" s="270" t="s">
        <v>957</v>
      </c>
      <c r="B150" s="270" t="s">
        <v>986</v>
      </c>
      <c r="C150" s="270" t="s">
        <v>987</v>
      </c>
      <c r="D150" s="456" t="s">
        <v>185</v>
      </c>
      <c r="E150" s="291" t="s">
        <v>1410</v>
      </c>
      <c r="F150" s="2"/>
    </row>
    <row r="151" spans="1:6" s="25" customFormat="1" ht="28.8" x14ac:dyDescent="0.3">
      <c r="A151" s="270" t="s">
        <v>957</v>
      </c>
      <c r="B151" s="270" t="s">
        <v>986</v>
      </c>
      <c r="C151" s="271" t="s">
        <v>988</v>
      </c>
      <c r="D151" s="456" t="s">
        <v>185</v>
      </c>
      <c r="E151" s="291" t="s">
        <v>1410</v>
      </c>
      <c r="F151" s="2"/>
    </row>
    <row r="152" spans="1:6" s="25" customFormat="1" x14ac:dyDescent="0.3">
      <c r="A152" s="270" t="s">
        <v>957</v>
      </c>
      <c r="B152" s="270" t="s">
        <v>986</v>
      </c>
      <c r="C152" s="271" t="s">
        <v>989</v>
      </c>
      <c r="D152" s="453" t="s">
        <v>990</v>
      </c>
      <c r="E152" s="291" t="s">
        <v>1410</v>
      </c>
      <c r="F152" s="2"/>
    </row>
    <row r="153" spans="1:6" s="25" customFormat="1" ht="28.8" x14ac:dyDescent="0.3">
      <c r="A153" s="270" t="s">
        <v>957</v>
      </c>
      <c r="B153" s="270" t="s">
        <v>986</v>
      </c>
      <c r="C153" s="271" t="s">
        <v>991</v>
      </c>
      <c r="D153" s="453" t="s">
        <v>992</v>
      </c>
      <c r="E153" s="291" t="s">
        <v>1410</v>
      </c>
      <c r="F153" s="2"/>
    </row>
    <row r="154" spans="1:6" s="25" customFormat="1" ht="43.2" x14ac:dyDescent="0.3">
      <c r="A154" s="270" t="s">
        <v>957</v>
      </c>
      <c r="B154" s="270" t="s">
        <v>986</v>
      </c>
      <c r="C154" s="270" t="s">
        <v>993</v>
      </c>
      <c r="D154" s="450" t="s">
        <v>994</v>
      </c>
      <c r="E154" s="291" t="s">
        <v>1410</v>
      </c>
      <c r="F154" s="2"/>
    </row>
    <row r="155" spans="1:6" s="25" customFormat="1" ht="43.2" x14ac:dyDescent="0.3">
      <c r="A155" s="270" t="s">
        <v>957</v>
      </c>
      <c r="B155" s="270" t="s">
        <v>986</v>
      </c>
      <c r="C155" s="271" t="s">
        <v>995</v>
      </c>
      <c r="D155" s="450" t="s">
        <v>996</v>
      </c>
      <c r="E155" s="291" t="s">
        <v>1410</v>
      </c>
      <c r="F155" s="2"/>
    </row>
    <row r="156" spans="1:6" s="25" customFormat="1" ht="28.8" x14ac:dyDescent="0.3">
      <c r="A156" s="270" t="s">
        <v>957</v>
      </c>
      <c r="B156" s="270" t="s">
        <v>986</v>
      </c>
      <c r="C156" s="271" t="s">
        <v>997</v>
      </c>
      <c r="D156" s="450" t="s">
        <v>998</v>
      </c>
      <c r="E156" s="291" t="s">
        <v>1422</v>
      </c>
      <c r="F156" s="2"/>
    </row>
    <row r="157" spans="1:6" s="25" customFormat="1" ht="28.8" x14ac:dyDescent="0.3">
      <c r="A157" s="270" t="s">
        <v>957</v>
      </c>
      <c r="B157" s="270" t="s">
        <v>986</v>
      </c>
      <c r="C157" s="270" t="s">
        <v>999</v>
      </c>
      <c r="D157" s="450" t="s">
        <v>1000</v>
      </c>
      <c r="E157" s="291" t="s">
        <v>1410</v>
      </c>
      <c r="F157" s="2"/>
    </row>
    <row r="158" spans="1:6" s="25" customFormat="1" x14ac:dyDescent="0.3">
      <c r="A158" s="270" t="s">
        <v>957</v>
      </c>
      <c r="B158" s="270" t="s">
        <v>986</v>
      </c>
      <c r="C158" s="271" t="s">
        <v>1001</v>
      </c>
      <c r="D158" s="450" t="s">
        <v>1002</v>
      </c>
      <c r="E158" s="291" t="s">
        <v>1410</v>
      </c>
      <c r="F158" s="2"/>
    </row>
    <row r="159" spans="1:6" s="25" customFormat="1" ht="43.2" x14ac:dyDescent="0.3">
      <c r="A159" s="270" t="s">
        <v>957</v>
      </c>
      <c r="B159" s="270" t="s">
        <v>986</v>
      </c>
      <c r="C159" s="270" t="s">
        <v>1003</v>
      </c>
      <c r="D159" s="450" t="s">
        <v>185</v>
      </c>
      <c r="E159" s="291" t="s">
        <v>1410</v>
      </c>
      <c r="F159" s="2"/>
    </row>
    <row r="160" spans="1:6" s="25" customFormat="1" ht="28.8" x14ac:dyDescent="0.3">
      <c r="A160" s="270" t="s">
        <v>957</v>
      </c>
      <c r="B160" s="270" t="s">
        <v>986</v>
      </c>
      <c r="C160" s="270" t="s">
        <v>1004</v>
      </c>
      <c r="D160" s="450" t="s">
        <v>1005</v>
      </c>
      <c r="E160" s="291" t="s">
        <v>1410</v>
      </c>
      <c r="F160" s="2"/>
    </row>
    <row r="161" spans="1:6" s="25" customFormat="1" x14ac:dyDescent="0.3">
      <c r="A161" s="270" t="s">
        <v>957</v>
      </c>
      <c r="B161" s="270" t="s">
        <v>986</v>
      </c>
      <c r="C161" s="270" t="s">
        <v>1006</v>
      </c>
      <c r="D161" s="450" t="s">
        <v>1007</v>
      </c>
      <c r="E161" s="291" t="s">
        <v>1410</v>
      </c>
      <c r="F161" s="2"/>
    </row>
    <row r="162" spans="1:6" s="25" customFormat="1" x14ac:dyDescent="0.3">
      <c r="A162" s="270" t="s">
        <v>957</v>
      </c>
      <c r="B162" s="270" t="s">
        <v>986</v>
      </c>
      <c r="C162" s="271" t="s">
        <v>1008</v>
      </c>
      <c r="D162" s="450" t="s">
        <v>1009</v>
      </c>
      <c r="E162" s="291" t="s">
        <v>1410</v>
      </c>
      <c r="F162" s="2"/>
    </row>
    <row r="163" spans="1:6" s="25" customFormat="1" ht="57.6" x14ac:dyDescent="0.3">
      <c r="A163" s="270" t="s">
        <v>957</v>
      </c>
      <c r="B163" s="270" t="s">
        <v>986</v>
      </c>
      <c r="C163" s="270" t="s">
        <v>1010</v>
      </c>
      <c r="D163" s="450" t="s">
        <v>185</v>
      </c>
      <c r="E163" s="291"/>
      <c r="F163" s="2"/>
    </row>
    <row r="164" spans="1:6" s="25" customFormat="1" ht="28.8" x14ac:dyDescent="0.3">
      <c r="A164" s="270" t="s">
        <v>957</v>
      </c>
      <c r="B164" s="270" t="s">
        <v>986</v>
      </c>
      <c r="C164" s="270" t="s">
        <v>1011</v>
      </c>
      <c r="D164" s="450" t="s">
        <v>185</v>
      </c>
      <c r="E164" s="291"/>
      <c r="F164" s="2"/>
    </row>
    <row r="165" spans="1:6" s="25" customFormat="1" x14ac:dyDescent="0.3">
      <c r="A165" s="270" t="s">
        <v>957</v>
      </c>
      <c r="B165" s="270" t="s">
        <v>986</v>
      </c>
      <c r="C165" s="270" t="s">
        <v>1012</v>
      </c>
      <c r="D165" s="451"/>
      <c r="E165" s="291" t="s">
        <v>1410</v>
      </c>
      <c r="F165" s="2"/>
    </row>
    <row r="166" spans="1:6" s="25" customFormat="1" x14ac:dyDescent="0.3">
      <c r="A166" s="270" t="s">
        <v>957</v>
      </c>
      <c r="B166" s="270" t="s">
        <v>986</v>
      </c>
      <c r="C166" s="270" t="s">
        <v>1013</v>
      </c>
      <c r="D166" s="451"/>
      <c r="E166" s="291" t="s">
        <v>1410</v>
      </c>
      <c r="F166" s="2"/>
    </row>
    <row r="167" spans="1:6" s="25" customFormat="1" x14ac:dyDescent="0.3">
      <c r="A167" s="270" t="s">
        <v>957</v>
      </c>
      <c r="B167" s="270" t="s">
        <v>986</v>
      </c>
      <c r="C167" s="270" t="s">
        <v>1014</v>
      </c>
      <c r="D167" s="451"/>
      <c r="E167" s="291" t="s">
        <v>1410</v>
      </c>
      <c r="F167" s="2"/>
    </row>
    <row r="168" spans="1:6" s="25" customFormat="1" x14ac:dyDescent="0.3">
      <c r="A168" s="270" t="s">
        <v>957</v>
      </c>
      <c r="B168" s="270" t="s">
        <v>986</v>
      </c>
      <c r="C168" s="270" t="s">
        <v>1015</v>
      </c>
      <c r="D168" s="450" t="s">
        <v>1423</v>
      </c>
      <c r="E168" s="291" t="s">
        <v>1410</v>
      </c>
      <c r="F168" s="2"/>
    </row>
    <row r="169" spans="1:6" s="25" customFormat="1" ht="28.8" x14ac:dyDescent="0.3">
      <c r="A169" s="270" t="s">
        <v>957</v>
      </c>
      <c r="B169" s="270" t="s">
        <v>986</v>
      </c>
      <c r="C169" s="271" t="s">
        <v>1424</v>
      </c>
      <c r="D169" s="450"/>
      <c r="E169" s="291" t="s">
        <v>1410</v>
      </c>
      <c r="F169" s="2"/>
    </row>
    <row r="170" spans="1:6" s="25" customFormat="1" ht="28.8" x14ac:dyDescent="0.3">
      <c r="A170" s="270" t="s">
        <v>957</v>
      </c>
      <c r="B170" s="270" t="s">
        <v>986</v>
      </c>
      <c r="C170" s="271" t="s">
        <v>1016</v>
      </c>
      <c r="D170" s="450"/>
      <c r="E170" s="291" t="s">
        <v>1410</v>
      </c>
      <c r="F170" s="2"/>
    </row>
    <row r="171" spans="1:6" s="25" customFormat="1" ht="28.8" x14ac:dyDescent="0.3">
      <c r="A171" s="270" t="s">
        <v>957</v>
      </c>
      <c r="B171" s="270" t="s">
        <v>986</v>
      </c>
      <c r="C171" s="271" t="s">
        <v>1017</v>
      </c>
      <c r="D171" s="450"/>
      <c r="E171" s="291" t="s">
        <v>1410</v>
      </c>
      <c r="F171" s="2"/>
    </row>
    <row r="172" spans="1:6" s="25" customFormat="1" x14ac:dyDescent="0.3">
      <c r="A172" s="270" t="s">
        <v>957</v>
      </c>
      <c r="B172" s="270" t="s">
        <v>986</v>
      </c>
      <c r="C172" s="271" t="s">
        <v>1425</v>
      </c>
      <c r="D172" s="450"/>
      <c r="E172" s="291" t="s">
        <v>1410</v>
      </c>
      <c r="F172" s="2"/>
    </row>
    <row r="173" spans="1:6" s="25" customFormat="1" x14ac:dyDescent="0.3">
      <c r="A173" s="270" t="s">
        <v>957</v>
      </c>
      <c r="B173" s="270" t="s">
        <v>986</v>
      </c>
      <c r="C173" s="153" t="s">
        <v>1426</v>
      </c>
      <c r="D173" s="451"/>
      <c r="E173" s="291" t="s">
        <v>1410</v>
      </c>
      <c r="F173" s="2"/>
    </row>
    <row r="174" spans="1:6" s="25" customFormat="1" ht="15" x14ac:dyDescent="0.3">
      <c r="A174" s="270" t="s">
        <v>957</v>
      </c>
      <c r="B174" s="270" t="s">
        <v>986</v>
      </c>
      <c r="C174" s="477"/>
      <c r="D174" s="451"/>
      <c r="E174" s="293"/>
      <c r="F174" s="2"/>
    </row>
    <row r="175" spans="1:6" s="25" customFormat="1" ht="18.600000000000001" thickBot="1" x14ac:dyDescent="0.35">
      <c r="A175" s="273" t="s">
        <v>957</v>
      </c>
      <c r="B175" s="273" t="s">
        <v>986</v>
      </c>
      <c r="C175" s="273"/>
      <c r="D175" s="466"/>
      <c r="E175" s="467"/>
      <c r="F175" s="297"/>
    </row>
    <row r="176" spans="1:6" s="25" customFormat="1" x14ac:dyDescent="0.3">
      <c r="A176" s="270" t="s">
        <v>957</v>
      </c>
      <c r="B176" s="270" t="s">
        <v>1040</v>
      </c>
      <c r="C176" s="271" t="s">
        <v>1041</v>
      </c>
      <c r="D176" s="450" t="s">
        <v>1042</v>
      </c>
      <c r="E176" s="291" t="s">
        <v>1410</v>
      </c>
      <c r="F176" s="2"/>
    </row>
    <row r="177" spans="1:6" s="25" customFormat="1" x14ac:dyDescent="0.3">
      <c r="A177" s="270" t="s">
        <v>957</v>
      </c>
      <c r="B177" s="270" t="s">
        <v>1040</v>
      </c>
      <c r="C177" s="271" t="s">
        <v>1043</v>
      </c>
      <c r="D177" s="450" t="s">
        <v>1044</v>
      </c>
      <c r="E177" s="291" t="s">
        <v>1410</v>
      </c>
      <c r="F177" s="2"/>
    </row>
    <row r="178" spans="1:6" s="25" customFormat="1" x14ac:dyDescent="0.3">
      <c r="A178" s="270" t="s">
        <v>957</v>
      </c>
      <c r="B178" s="270" t="s">
        <v>1040</v>
      </c>
      <c r="C178" s="271" t="s">
        <v>1045</v>
      </c>
      <c r="D178" s="450" t="s">
        <v>1046</v>
      </c>
      <c r="E178" s="291" t="s">
        <v>1410</v>
      </c>
      <c r="F178" s="2"/>
    </row>
    <row r="179" spans="1:6" s="25" customFormat="1" x14ac:dyDescent="0.3">
      <c r="A179" s="270" t="s">
        <v>957</v>
      </c>
      <c r="B179" s="270" t="s">
        <v>1040</v>
      </c>
      <c r="C179" s="271"/>
      <c r="D179" s="450"/>
      <c r="E179" s="291"/>
      <c r="F179" s="2"/>
    </row>
    <row r="180" spans="1:6" s="25" customFormat="1" x14ac:dyDescent="0.3">
      <c r="A180" s="270" t="s">
        <v>957</v>
      </c>
      <c r="B180" s="270" t="s">
        <v>1040</v>
      </c>
      <c r="C180" s="271"/>
      <c r="D180" s="450"/>
      <c r="E180" s="291"/>
      <c r="F180" s="2"/>
    </row>
    <row r="181" spans="1:6" s="25" customFormat="1" ht="18.600000000000001" thickBot="1" x14ac:dyDescent="0.35">
      <c r="A181" s="272" t="s">
        <v>957</v>
      </c>
      <c r="B181" s="272" t="s">
        <v>1040</v>
      </c>
      <c r="C181" s="276"/>
      <c r="D181" s="465"/>
      <c r="E181" s="296"/>
      <c r="F181" s="297"/>
    </row>
    <row r="182" spans="1:6" s="25" customFormat="1" ht="43.2" x14ac:dyDescent="0.3">
      <c r="A182" s="270" t="s">
        <v>957</v>
      </c>
      <c r="B182" s="270" t="s">
        <v>1018</v>
      </c>
      <c r="C182" s="270" t="s">
        <v>1019</v>
      </c>
      <c r="D182" s="450" t="s">
        <v>185</v>
      </c>
      <c r="E182" s="291"/>
      <c r="F182" s="2"/>
    </row>
    <row r="183" spans="1:6" s="25" customFormat="1" x14ac:dyDescent="0.3">
      <c r="A183" s="270" t="s">
        <v>957</v>
      </c>
      <c r="B183" s="270" t="s">
        <v>1018</v>
      </c>
      <c r="C183" s="270" t="s">
        <v>1020</v>
      </c>
      <c r="D183" s="450" t="s">
        <v>1021</v>
      </c>
      <c r="E183" s="291"/>
      <c r="F183" s="2"/>
    </row>
    <row r="184" spans="1:6" s="25" customFormat="1" ht="28.8" x14ac:dyDescent="0.3">
      <c r="A184" s="270" t="s">
        <v>957</v>
      </c>
      <c r="B184" s="270" t="s">
        <v>1018</v>
      </c>
      <c r="C184" s="270" t="s">
        <v>1022</v>
      </c>
      <c r="D184" s="450" t="s">
        <v>185</v>
      </c>
      <c r="E184" s="291" t="s">
        <v>1410</v>
      </c>
      <c r="F184" s="2"/>
    </row>
    <row r="185" spans="1:6" s="25" customFormat="1" ht="28.8" x14ac:dyDescent="0.3">
      <c r="A185" s="270" t="s">
        <v>957</v>
      </c>
      <c r="B185" s="270" t="s">
        <v>1018</v>
      </c>
      <c r="C185" s="274" t="s">
        <v>1023</v>
      </c>
      <c r="D185" s="450" t="s">
        <v>185</v>
      </c>
      <c r="E185" s="291" t="s">
        <v>1410</v>
      </c>
      <c r="F185" s="2"/>
    </row>
    <row r="186" spans="1:6" s="25" customFormat="1" x14ac:dyDescent="0.3">
      <c r="A186" s="270" t="s">
        <v>957</v>
      </c>
      <c r="B186" s="270" t="s">
        <v>1018</v>
      </c>
      <c r="C186" s="270"/>
      <c r="D186" s="450"/>
      <c r="E186" s="291"/>
      <c r="F186" s="2"/>
    </row>
    <row r="187" spans="1:6" s="25" customFormat="1" ht="18.600000000000001" thickBot="1" x14ac:dyDescent="0.35">
      <c r="A187" s="273" t="s">
        <v>957</v>
      </c>
      <c r="B187" s="273" t="s">
        <v>1018</v>
      </c>
      <c r="C187" s="273"/>
      <c r="D187" s="465"/>
      <c r="E187" s="296"/>
      <c r="F187" s="297"/>
    </row>
    <row r="188" spans="1:6" s="25" customFormat="1" ht="57.6" x14ac:dyDescent="0.3">
      <c r="A188" s="270" t="s">
        <v>957</v>
      </c>
      <c r="B188" s="270" t="s">
        <v>1024</v>
      </c>
      <c r="C188" s="270" t="s">
        <v>1025</v>
      </c>
      <c r="D188" s="455" t="s">
        <v>1026</v>
      </c>
      <c r="E188" s="291" t="s">
        <v>1410</v>
      </c>
      <c r="F188" s="2"/>
    </row>
    <row r="189" spans="1:6" s="25" customFormat="1" ht="28.8" x14ac:dyDescent="0.3">
      <c r="A189" s="270" t="s">
        <v>957</v>
      </c>
      <c r="B189" s="270" t="s">
        <v>1024</v>
      </c>
      <c r="C189" s="274" t="s">
        <v>1027</v>
      </c>
      <c r="D189" s="450" t="s">
        <v>185</v>
      </c>
      <c r="E189" s="291" t="s">
        <v>1410</v>
      </c>
      <c r="F189" s="2"/>
    </row>
    <row r="190" spans="1:6" s="25" customFormat="1" ht="43.2" x14ac:dyDescent="0.3">
      <c r="A190" s="270" t="s">
        <v>957</v>
      </c>
      <c r="B190" s="270" t="s">
        <v>1024</v>
      </c>
      <c r="C190" s="270" t="s">
        <v>1028</v>
      </c>
      <c r="D190" s="450" t="s">
        <v>185</v>
      </c>
      <c r="E190" s="291" t="s">
        <v>1410</v>
      </c>
      <c r="F190" s="2"/>
    </row>
    <row r="191" spans="1:6" s="25" customFormat="1" x14ac:dyDescent="0.3">
      <c r="A191" s="270" t="s">
        <v>957</v>
      </c>
      <c r="B191" s="270" t="s">
        <v>1024</v>
      </c>
      <c r="C191" s="270" t="s">
        <v>1029</v>
      </c>
      <c r="D191" s="450" t="s">
        <v>1030</v>
      </c>
      <c r="E191" s="291" t="s">
        <v>1410</v>
      </c>
      <c r="F191" s="2"/>
    </row>
    <row r="192" spans="1:6" s="25" customFormat="1" x14ac:dyDescent="0.3">
      <c r="A192" s="270" t="s">
        <v>957</v>
      </c>
      <c r="B192" s="270" t="s">
        <v>1024</v>
      </c>
      <c r="C192" s="270"/>
      <c r="D192" s="450"/>
      <c r="E192" s="291"/>
      <c r="F192" s="2"/>
    </row>
    <row r="193" spans="1:6" s="25" customFormat="1" x14ac:dyDescent="0.3">
      <c r="A193" s="270" t="s">
        <v>957</v>
      </c>
      <c r="B193" s="270" t="s">
        <v>1024</v>
      </c>
      <c r="C193" s="270"/>
      <c r="D193" s="450"/>
      <c r="E193" s="291"/>
      <c r="F193" s="2"/>
    </row>
    <row r="194" spans="1:6" s="25" customFormat="1" ht="18.600000000000001" thickBot="1" x14ac:dyDescent="0.35">
      <c r="A194" s="272" t="s">
        <v>957</v>
      </c>
      <c r="B194" s="272" t="s">
        <v>1024</v>
      </c>
      <c r="C194" s="273"/>
      <c r="D194" s="465"/>
      <c r="E194" s="296"/>
      <c r="F194" s="297"/>
    </row>
    <row r="195" spans="1:6" s="25" customFormat="1" x14ac:dyDescent="0.3">
      <c r="A195" s="270" t="s">
        <v>308</v>
      </c>
      <c r="B195" s="270" t="s">
        <v>319</v>
      </c>
      <c r="C195" s="270" t="s">
        <v>1047</v>
      </c>
      <c r="D195" s="450" t="s">
        <v>1048</v>
      </c>
      <c r="E195" s="291"/>
      <c r="F195" s="2"/>
    </row>
    <row r="196" spans="1:6" s="25" customFormat="1" x14ac:dyDescent="0.3">
      <c r="A196" s="270" t="s">
        <v>308</v>
      </c>
      <c r="B196" s="270" t="s">
        <v>319</v>
      </c>
      <c r="C196" s="270" t="s">
        <v>1049</v>
      </c>
      <c r="D196" s="450" t="s">
        <v>185</v>
      </c>
      <c r="E196" s="291" t="s">
        <v>1410</v>
      </c>
      <c r="F196" s="2"/>
    </row>
    <row r="197" spans="1:6" s="25" customFormat="1" ht="28.8" x14ac:dyDescent="0.3">
      <c r="A197" s="270" t="s">
        <v>308</v>
      </c>
      <c r="B197" s="270" t="s">
        <v>319</v>
      </c>
      <c r="C197" s="270" t="s">
        <v>1050</v>
      </c>
      <c r="D197" s="450" t="s">
        <v>185</v>
      </c>
      <c r="E197" s="291"/>
      <c r="F197" s="2"/>
    </row>
    <row r="198" spans="1:6" s="25" customFormat="1" ht="57.6" x14ac:dyDescent="0.3">
      <c r="A198" s="270" t="s">
        <v>308</v>
      </c>
      <c r="B198" s="270" t="s">
        <v>319</v>
      </c>
      <c r="C198" s="270" t="s">
        <v>1051</v>
      </c>
      <c r="D198" s="450" t="s">
        <v>185</v>
      </c>
      <c r="E198" s="291"/>
      <c r="F198" s="2"/>
    </row>
    <row r="199" spans="1:6" s="25" customFormat="1" x14ac:dyDescent="0.3">
      <c r="A199" s="270" t="s">
        <v>308</v>
      </c>
      <c r="B199" s="270" t="s">
        <v>319</v>
      </c>
      <c r="C199" s="270" t="s">
        <v>1052</v>
      </c>
      <c r="D199" s="453" t="s">
        <v>1053</v>
      </c>
      <c r="E199" s="291" t="s">
        <v>1410</v>
      </c>
      <c r="F199" s="2"/>
    </row>
    <row r="200" spans="1:6" s="25" customFormat="1" x14ac:dyDescent="0.3">
      <c r="A200" s="270" t="s">
        <v>308</v>
      </c>
      <c r="B200" s="270" t="s">
        <v>319</v>
      </c>
      <c r="C200" s="270" t="s">
        <v>1054</v>
      </c>
      <c r="D200" s="450" t="s">
        <v>1055</v>
      </c>
      <c r="E200" s="291"/>
      <c r="F200" s="2"/>
    </row>
    <row r="201" spans="1:6" s="25" customFormat="1" x14ac:dyDescent="0.3">
      <c r="A201" s="270" t="s">
        <v>308</v>
      </c>
      <c r="B201" s="270" t="s">
        <v>319</v>
      </c>
      <c r="C201" s="270"/>
      <c r="D201" s="450"/>
      <c r="E201" s="291"/>
      <c r="F201" s="2"/>
    </row>
    <row r="202" spans="1:6" s="25" customFormat="1" x14ac:dyDescent="0.3">
      <c r="A202" s="270" t="s">
        <v>308</v>
      </c>
      <c r="B202" s="270" t="s">
        <v>319</v>
      </c>
      <c r="C202" s="270"/>
      <c r="D202" s="450"/>
      <c r="E202" s="291"/>
      <c r="F202" s="2"/>
    </row>
    <row r="203" spans="1:6" s="25" customFormat="1" ht="18.600000000000001" thickBot="1" x14ac:dyDescent="0.35">
      <c r="A203" s="272" t="s">
        <v>308</v>
      </c>
      <c r="B203" s="272" t="s">
        <v>319</v>
      </c>
      <c r="C203" s="272"/>
      <c r="D203" s="465"/>
      <c r="E203" s="296"/>
      <c r="F203" s="297"/>
    </row>
    <row r="204" spans="1:6" s="25" customFormat="1" ht="43.2" x14ac:dyDescent="0.3">
      <c r="A204" s="270" t="s">
        <v>308</v>
      </c>
      <c r="B204" s="270" t="s">
        <v>320</v>
      </c>
      <c r="C204" s="270" t="s">
        <v>1056</v>
      </c>
      <c r="D204" s="450" t="s">
        <v>1057</v>
      </c>
      <c r="E204" s="291"/>
      <c r="F204" s="2"/>
    </row>
    <row r="205" spans="1:6" s="25" customFormat="1" ht="57.6" x14ac:dyDescent="0.3">
      <c r="A205" s="270" t="s">
        <v>308</v>
      </c>
      <c r="B205" s="270" t="s">
        <v>320</v>
      </c>
      <c r="C205" s="270" t="s">
        <v>1058</v>
      </c>
      <c r="D205" s="457" t="s">
        <v>185</v>
      </c>
      <c r="E205" s="382"/>
      <c r="F205" s="2"/>
    </row>
    <row r="206" spans="1:6" s="25" customFormat="1" x14ac:dyDescent="0.3">
      <c r="A206" s="270" t="s">
        <v>308</v>
      </c>
      <c r="B206" s="270" t="s">
        <v>320</v>
      </c>
      <c r="C206" s="270"/>
      <c r="D206" s="450"/>
      <c r="E206" s="291"/>
      <c r="F206" s="2"/>
    </row>
    <row r="207" spans="1:6" s="25" customFormat="1" x14ac:dyDescent="0.3">
      <c r="A207" s="270" t="s">
        <v>308</v>
      </c>
      <c r="B207" s="270" t="s">
        <v>320</v>
      </c>
      <c r="C207" s="270"/>
      <c r="D207" s="450"/>
      <c r="E207" s="291"/>
      <c r="F207" s="2"/>
    </row>
    <row r="208" spans="1:6" s="25" customFormat="1" x14ac:dyDescent="0.3">
      <c r="A208" s="270" t="s">
        <v>308</v>
      </c>
      <c r="B208" s="270" t="s">
        <v>320</v>
      </c>
      <c r="C208" s="270"/>
      <c r="D208" s="450"/>
      <c r="E208" s="291"/>
      <c r="F208" s="2"/>
    </row>
    <row r="209" spans="1:6" s="25" customFormat="1" x14ac:dyDescent="0.3">
      <c r="A209" s="270" t="s">
        <v>308</v>
      </c>
      <c r="B209" s="270" t="s">
        <v>320</v>
      </c>
      <c r="C209" s="270"/>
      <c r="D209" s="450"/>
      <c r="E209" s="291"/>
      <c r="F209" s="2"/>
    </row>
    <row r="210" spans="1:6" s="25" customFormat="1" ht="18.600000000000001" thickBot="1" x14ac:dyDescent="0.35">
      <c r="A210" s="272" t="s">
        <v>308</v>
      </c>
      <c r="B210" s="272" t="s">
        <v>320</v>
      </c>
      <c r="C210" s="272"/>
      <c r="D210" s="465"/>
      <c r="E210" s="296"/>
      <c r="F210" s="297"/>
    </row>
    <row r="211" spans="1:6" s="25" customFormat="1" ht="43.2" x14ac:dyDescent="0.3">
      <c r="A211" s="270" t="s">
        <v>308</v>
      </c>
      <c r="B211" s="270" t="s">
        <v>321</v>
      </c>
      <c r="C211" s="271" t="s">
        <v>1059</v>
      </c>
      <c r="D211" s="450" t="s">
        <v>185</v>
      </c>
      <c r="E211" s="291"/>
      <c r="F211" s="2"/>
    </row>
    <row r="212" spans="1:6" s="25" customFormat="1" ht="28.8" x14ac:dyDescent="0.3">
      <c r="A212" s="270" t="s">
        <v>308</v>
      </c>
      <c r="B212" s="270" t="s">
        <v>321</v>
      </c>
      <c r="C212" s="270" t="s">
        <v>1060</v>
      </c>
      <c r="D212" s="450"/>
      <c r="E212" s="291"/>
      <c r="F212" s="2"/>
    </row>
    <row r="213" spans="1:6" s="25" customFormat="1" ht="43.2" x14ac:dyDescent="0.3">
      <c r="A213" s="270" t="s">
        <v>308</v>
      </c>
      <c r="B213" s="270" t="s">
        <v>321</v>
      </c>
      <c r="C213" s="270" t="s">
        <v>1061</v>
      </c>
      <c r="D213" s="450" t="s">
        <v>1062</v>
      </c>
      <c r="E213" s="291"/>
      <c r="F213" s="2"/>
    </row>
    <row r="214" spans="1:6" s="25" customFormat="1" x14ac:dyDescent="0.3">
      <c r="A214" s="270" t="s">
        <v>308</v>
      </c>
      <c r="B214" s="270" t="s">
        <v>321</v>
      </c>
      <c r="C214" s="270" t="s">
        <v>1131</v>
      </c>
      <c r="D214" s="450" t="s">
        <v>1427</v>
      </c>
      <c r="E214" s="291"/>
      <c r="F214" s="2"/>
    </row>
    <row r="215" spans="1:6" s="25" customFormat="1" x14ac:dyDescent="0.3">
      <c r="A215" s="270" t="s">
        <v>308</v>
      </c>
      <c r="B215" s="270" t="s">
        <v>321</v>
      </c>
      <c r="C215" s="270" t="s">
        <v>1063</v>
      </c>
      <c r="D215" s="450" t="s">
        <v>1132</v>
      </c>
      <c r="E215" s="291"/>
      <c r="F215" s="2"/>
    </row>
    <row r="216" spans="1:6" s="25" customFormat="1" x14ac:dyDescent="0.3">
      <c r="A216" s="270" t="s">
        <v>308</v>
      </c>
      <c r="B216" s="270" t="s">
        <v>321</v>
      </c>
      <c r="C216" s="270" t="s">
        <v>1064</v>
      </c>
      <c r="D216" s="450"/>
      <c r="E216" s="291" t="s">
        <v>1410</v>
      </c>
      <c r="F216" s="2"/>
    </row>
    <row r="217" spans="1:6" s="25" customFormat="1" x14ac:dyDescent="0.3">
      <c r="A217" s="270" t="s">
        <v>308</v>
      </c>
      <c r="B217" s="270" t="s">
        <v>321</v>
      </c>
      <c r="C217" s="274" t="s">
        <v>1065</v>
      </c>
      <c r="D217" s="450"/>
      <c r="E217" s="291"/>
      <c r="F217" s="2"/>
    </row>
    <row r="218" spans="1:6" s="25" customFormat="1" ht="43.2" x14ac:dyDescent="0.3">
      <c r="A218" s="270" t="s">
        <v>308</v>
      </c>
      <c r="B218" s="270" t="s">
        <v>321</v>
      </c>
      <c r="C218" s="270" t="s">
        <v>1066</v>
      </c>
      <c r="D218" s="277" t="s">
        <v>1067</v>
      </c>
      <c r="E218" s="291"/>
      <c r="F218" s="2"/>
    </row>
    <row r="219" spans="1:6" s="25" customFormat="1" x14ac:dyDescent="0.3">
      <c r="A219" s="270" t="s">
        <v>308</v>
      </c>
      <c r="B219" s="270" t="s">
        <v>321</v>
      </c>
      <c r="C219" s="270"/>
      <c r="D219" s="450"/>
      <c r="E219" s="291"/>
      <c r="F219" s="2"/>
    </row>
    <row r="220" spans="1:6" ht="18.600000000000001" thickBot="1" x14ac:dyDescent="0.35">
      <c r="A220" s="273" t="s">
        <v>308</v>
      </c>
      <c r="B220" s="273" t="s">
        <v>321</v>
      </c>
      <c r="C220" s="273"/>
      <c r="D220" s="465"/>
      <c r="E220" s="296"/>
      <c r="F220" s="297"/>
    </row>
    <row r="221" spans="1:6" ht="43.2" x14ac:dyDescent="0.3">
      <c r="A221" s="270" t="s">
        <v>308</v>
      </c>
      <c r="B221" s="270" t="s">
        <v>322</v>
      </c>
      <c r="C221" s="270" t="s">
        <v>1068</v>
      </c>
      <c r="D221" s="450" t="s">
        <v>1428</v>
      </c>
      <c r="E221" s="291"/>
      <c r="F221" s="2"/>
    </row>
    <row r="222" spans="1:6" ht="28.8" x14ac:dyDescent="0.3">
      <c r="A222" s="270" t="s">
        <v>308</v>
      </c>
      <c r="B222" s="270" t="s">
        <v>322</v>
      </c>
      <c r="C222" s="270" t="s">
        <v>1069</v>
      </c>
      <c r="D222" s="450" t="s">
        <v>1429</v>
      </c>
      <c r="E222" s="291"/>
      <c r="F222" s="2"/>
    </row>
    <row r="223" spans="1:6" ht="28.8" x14ac:dyDescent="0.3">
      <c r="A223" s="270" t="s">
        <v>308</v>
      </c>
      <c r="B223" s="270" t="s">
        <v>322</v>
      </c>
      <c r="C223" s="270" t="s">
        <v>1070</v>
      </c>
      <c r="D223" s="450" t="s">
        <v>1071</v>
      </c>
      <c r="E223" s="291"/>
      <c r="F223" s="2"/>
    </row>
    <row r="224" spans="1:6" ht="28.8" x14ac:dyDescent="0.3">
      <c r="A224" s="270" t="s">
        <v>308</v>
      </c>
      <c r="B224" s="270" t="s">
        <v>322</v>
      </c>
      <c r="C224" s="270" t="s">
        <v>1072</v>
      </c>
      <c r="D224" s="450" t="s">
        <v>1073</v>
      </c>
      <c r="E224" s="291"/>
      <c r="F224" s="2"/>
    </row>
    <row r="225" spans="1:6" x14ac:dyDescent="0.3">
      <c r="A225" s="270" t="s">
        <v>308</v>
      </c>
      <c r="B225" s="270" t="s">
        <v>322</v>
      </c>
      <c r="C225" s="270"/>
      <c r="D225" s="450"/>
      <c r="E225" s="291"/>
      <c r="F225" s="2"/>
    </row>
    <row r="226" spans="1:6" x14ac:dyDescent="0.3">
      <c r="A226" s="270" t="s">
        <v>308</v>
      </c>
      <c r="B226" s="270" t="s">
        <v>322</v>
      </c>
      <c r="C226" s="270"/>
      <c r="D226" s="450"/>
      <c r="E226" s="291"/>
      <c r="F226" s="2"/>
    </row>
    <row r="227" spans="1:6" ht="18.600000000000001" thickBot="1" x14ac:dyDescent="0.35">
      <c r="A227" s="272" t="s">
        <v>308</v>
      </c>
      <c r="B227" s="272" t="s">
        <v>322</v>
      </c>
      <c r="C227" s="272"/>
      <c r="D227" s="465"/>
      <c r="E227" s="296"/>
      <c r="F227" s="297"/>
    </row>
    <row r="228" spans="1:6" ht="57.6" x14ac:dyDescent="0.3">
      <c r="A228" s="270" t="s">
        <v>308</v>
      </c>
      <c r="B228" s="270" t="s">
        <v>323</v>
      </c>
      <c r="C228" s="270" t="s">
        <v>1074</v>
      </c>
      <c r="D228" s="450" t="s">
        <v>1075</v>
      </c>
      <c r="E228" s="291"/>
      <c r="F228" s="2"/>
    </row>
    <row r="229" spans="1:6" ht="28.8" x14ac:dyDescent="0.3">
      <c r="A229" s="270" t="s">
        <v>308</v>
      </c>
      <c r="B229" s="270" t="s">
        <v>323</v>
      </c>
      <c r="C229" s="270" t="s">
        <v>1076</v>
      </c>
      <c r="D229" s="450" t="s">
        <v>1077</v>
      </c>
      <c r="E229" s="291"/>
      <c r="F229" s="2"/>
    </row>
    <row r="230" spans="1:6" x14ac:dyDescent="0.3">
      <c r="A230" s="270" t="s">
        <v>308</v>
      </c>
      <c r="B230" s="270" t="s">
        <v>323</v>
      </c>
      <c r="C230" s="270"/>
      <c r="D230" s="450"/>
      <c r="E230" s="291"/>
      <c r="F230" s="2"/>
    </row>
    <row r="231" spans="1:6" x14ac:dyDescent="0.3">
      <c r="A231" s="270" t="s">
        <v>308</v>
      </c>
      <c r="B231" s="270" t="s">
        <v>323</v>
      </c>
      <c r="C231" s="270"/>
      <c r="D231" s="450"/>
      <c r="E231" s="291"/>
      <c r="F231" s="2"/>
    </row>
    <row r="232" spans="1:6" x14ac:dyDescent="0.3">
      <c r="A232" s="270" t="s">
        <v>308</v>
      </c>
      <c r="B232" s="270" t="s">
        <v>323</v>
      </c>
      <c r="C232" s="270"/>
      <c r="D232" s="450"/>
      <c r="E232" s="291"/>
      <c r="F232" s="2"/>
    </row>
    <row r="233" spans="1:6" x14ac:dyDescent="0.3">
      <c r="A233" s="270" t="s">
        <v>308</v>
      </c>
      <c r="B233" s="270" t="s">
        <v>323</v>
      </c>
      <c r="C233" s="270"/>
      <c r="D233" s="450"/>
      <c r="E233" s="291"/>
      <c r="F233" s="2"/>
    </row>
    <row r="234" spans="1:6" ht="18.600000000000001" thickBot="1" x14ac:dyDescent="0.35">
      <c r="A234" s="272" t="s">
        <v>308</v>
      </c>
      <c r="B234" s="272" t="s">
        <v>323</v>
      </c>
      <c r="C234" s="272"/>
      <c r="D234" s="465"/>
      <c r="E234" s="296"/>
      <c r="F234" s="297"/>
    </row>
    <row r="235" spans="1:6" ht="28.8" x14ac:dyDescent="0.3">
      <c r="A235" s="270" t="s">
        <v>1078</v>
      </c>
      <c r="B235" s="270" t="s">
        <v>324</v>
      </c>
      <c r="C235" s="270" t="s">
        <v>1079</v>
      </c>
      <c r="D235" s="450" t="s">
        <v>1080</v>
      </c>
      <c r="E235" s="291"/>
      <c r="F235" s="2"/>
    </row>
    <row r="236" spans="1:6" x14ac:dyDescent="0.3">
      <c r="A236" s="270" t="s">
        <v>1078</v>
      </c>
      <c r="B236" s="270" t="s">
        <v>324</v>
      </c>
      <c r="C236" s="270" t="s">
        <v>1081</v>
      </c>
      <c r="D236" s="450" t="s">
        <v>1082</v>
      </c>
      <c r="E236" s="291"/>
      <c r="F236" s="2"/>
    </row>
    <row r="237" spans="1:6" x14ac:dyDescent="0.3">
      <c r="A237" s="270" t="s">
        <v>1078</v>
      </c>
      <c r="B237" s="270" t="s">
        <v>324</v>
      </c>
      <c r="C237" s="270" t="s">
        <v>1083</v>
      </c>
      <c r="D237" s="450" t="s">
        <v>1084</v>
      </c>
      <c r="E237" s="291"/>
      <c r="F237" s="2"/>
    </row>
    <row r="238" spans="1:6" x14ac:dyDescent="0.3">
      <c r="A238" s="270" t="s">
        <v>1078</v>
      </c>
      <c r="B238" s="270" t="s">
        <v>324</v>
      </c>
      <c r="C238" s="271" t="s">
        <v>1085</v>
      </c>
      <c r="D238" s="450" t="s">
        <v>1086</v>
      </c>
      <c r="E238" s="291"/>
      <c r="F238" s="2"/>
    </row>
    <row r="239" spans="1:6" x14ac:dyDescent="0.3">
      <c r="A239" s="270" t="s">
        <v>1078</v>
      </c>
      <c r="B239" s="270" t="s">
        <v>324</v>
      </c>
      <c r="C239" s="270"/>
      <c r="D239" s="450"/>
      <c r="E239" s="291"/>
      <c r="F239" s="2"/>
    </row>
    <row r="240" spans="1:6" x14ac:dyDescent="0.3">
      <c r="A240" s="270" t="s">
        <v>1078</v>
      </c>
      <c r="B240" s="270" t="s">
        <v>324</v>
      </c>
      <c r="C240" s="270"/>
      <c r="D240" s="450"/>
      <c r="E240" s="291"/>
      <c r="F240" s="2"/>
    </row>
    <row r="241" spans="1:6" x14ac:dyDescent="0.3">
      <c r="A241" s="270" t="s">
        <v>1078</v>
      </c>
      <c r="B241" s="270" t="s">
        <v>324</v>
      </c>
      <c r="C241" s="270"/>
      <c r="D241" s="450"/>
      <c r="E241" s="291"/>
      <c r="F241" s="2"/>
    </row>
    <row r="242" spans="1:6" ht="18.600000000000001" thickBot="1" x14ac:dyDescent="0.35">
      <c r="A242" s="272" t="s">
        <v>1078</v>
      </c>
      <c r="B242" s="272" t="s">
        <v>324</v>
      </c>
      <c r="C242" s="272"/>
      <c r="D242" s="465"/>
      <c r="E242" s="296"/>
      <c r="F242" s="297"/>
    </row>
    <row r="243" spans="1:6" ht="28.8" x14ac:dyDescent="0.3">
      <c r="A243" s="270" t="s">
        <v>1078</v>
      </c>
      <c r="B243" s="270" t="s">
        <v>325</v>
      </c>
      <c r="C243" s="270" t="s">
        <v>1087</v>
      </c>
      <c r="D243" s="450" t="s">
        <v>185</v>
      </c>
      <c r="E243" s="291"/>
      <c r="F243" s="2"/>
    </row>
    <row r="244" spans="1:6" ht="28.8" x14ac:dyDescent="0.3">
      <c r="A244" s="270" t="s">
        <v>1078</v>
      </c>
      <c r="B244" s="270" t="s">
        <v>325</v>
      </c>
      <c r="C244" s="270" t="s">
        <v>1088</v>
      </c>
      <c r="D244" s="450" t="s">
        <v>1089</v>
      </c>
      <c r="E244" s="291"/>
      <c r="F244" s="2"/>
    </row>
    <row r="245" spans="1:6" ht="30" customHeight="1" x14ac:dyDescent="0.3">
      <c r="A245" s="270" t="s">
        <v>1078</v>
      </c>
      <c r="B245" s="270" t="s">
        <v>325</v>
      </c>
      <c r="C245" s="270" t="s">
        <v>1090</v>
      </c>
      <c r="D245" s="450" t="s">
        <v>1133</v>
      </c>
      <c r="E245" s="291"/>
      <c r="F245" s="2"/>
    </row>
    <row r="246" spans="1:6" ht="28.8" x14ac:dyDescent="0.3">
      <c r="A246" s="270" t="s">
        <v>1078</v>
      </c>
      <c r="B246" s="270" t="s">
        <v>325</v>
      </c>
      <c r="C246" s="270" t="s">
        <v>1091</v>
      </c>
      <c r="D246" s="450" t="s">
        <v>1134</v>
      </c>
      <c r="E246" s="291"/>
      <c r="F246" s="2"/>
    </row>
    <row r="247" spans="1:6" x14ac:dyDescent="0.3">
      <c r="A247" s="270" t="s">
        <v>1078</v>
      </c>
      <c r="B247" s="270" t="s">
        <v>325</v>
      </c>
      <c r="C247" s="270"/>
      <c r="D247" s="450"/>
      <c r="E247" s="291"/>
      <c r="F247" s="2"/>
    </row>
    <row r="248" spans="1:6" ht="18.600000000000001" thickBot="1" x14ac:dyDescent="0.35">
      <c r="A248" s="272" t="s">
        <v>1078</v>
      </c>
      <c r="B248" s="272" t="s">
        <v>325</v>
      </c>
      <c r="C248" s="272"/>
      <c r="D248" s="465"/>
      <c r="E248" s="296"/>
      <c r="F248" s="297"/>
    </row>
    <row r="249" spans="1:6" x14ac:dyDescent="0.3">
      <c r="A249" s="270" t="s">
        <v>1078</v>
      </c>
      <c r="B249" s="270" t="s">
        <v>326</v>
      </c>
      <c r="C249" s="270" t="s">
        <v>1092</v>
      </c>
      <c r="D249" s="451"/>
      <c r="E249" s="475"/>
      <c r="F249" s="2"/>
    </row>
    <row r="250" spans="1:6" x14ac:dyDescent="0.3">
      <c r="A250" s="270" t="s">
        <v>1078</v>
      </c>
      <c r="B250" s="270" t="s">
        <v>326</v>
      </c>
      <c r="C250" s="270"/>
      <c r="D250" s="450"/>
      <c r="E250" s="291"/>
      <c r="F250" s="2"/>
    </row>
    <row r="251" spans="1:6" x14ac:dyDescent="0.3">
      <c r="A251" s="270" t="s">
        <v>1078</v>
      </c>
      <c r="B251" s="270" t="s">
        <v>326</v>
      </c>
      <c r="C251" s="270"/>
      <c r="D251" s="450"/>
      <c r="E251" s="291"/>
      <c r="F251" s="2"/>
    </row>
    <row r="252" spans="1:6" x14ac:dyDescent="0.3">
      <c r="A252" s="270" t="s">
        <v>1078</v>
      </c>
      <c r="B252" s="270" t="s">
        <v>326</v>
      </c>
      <c r="C252" s="270"/>
      <c r="D252" s="450"/>
      <c r="E252" s="291"/>
      <c r="F252" s="2"/>
    </row>
    <row r="253" spans="1:6" x14ac:dyDescent="0.3">
      <c r="A253" s="270" t="s">
        <v>1078</v>
      </c>
      <c r="B253" s="270" t="s">
        <v>326</v>
      </c>
      <c r="C253" s="270"/>
      <c r="D253" s="450"/>
      <c r="E253" s="291"/>
      <c r="F253" s="2"/>
    </row>
    <row r="254" spans="1:6" ht="18.600000000000001" thickBot="1" x14ac:dyDescent="0.35">
      <c r="A254" s="272" t="s">
        <v>1078</v>
      </c>
      <c r="B254" s="272" t="s">
        <v>326</v>
      </c>
      <c r="C254" s="272"/>
      <c r="D254" s="465"/>
      <c r="E254" s="296"/>
      <c r="F254" s="297"/>
    </row>
    <row r="255" spans="1:6" ht="28.8" x14ac:dyDescent="0.3">
      <c r="A255" s="270" t="s">
        <v>1078</v>
      </c>
      <c r="B255" s="270" t="s">
        <v>327</v>
      </c>
      <c r="C255" s="270" t="s">
        <v>1093</v>
      </c>
      <c r="D255" s="450" t="s">
        <v>1094</v>
      </c>
      <c r="E255" s="291"/>
      <c r="F255" s="2"/>
    </row>
    <row r="256" spans="1:6" ht="43.2" x14ac:dyDescent="0.3">
      <c r="A256" s="270" t="s">
        <v>1078</v>
      </c>
      <c r="B256" s="270" t="s">
        <v>327</v>
      </c>
      <c r="C256" s="271" t="s">
        <v>1095</v>
      </c>
      <c r="D256" s="450" t="s">
        <v>1096</v>
      </c>
      <c r="E256" s="291"/>
      <c r="F256" s="2"/>
    </row>
    <row r="257" spans="1:6" ht="28.8" x14ac:dyDescent="0.3">
      <c r="A257" s="270" t="s">
        <v>1078</v>
      </c>
      <c r="B257" s="270" t="s">
        <v>327</v>
      </c>
      <c r="C257" s="271" t="s">
        <v>1097</v>
      </c>
      <c r="D257" s="450"/>
      <c r="E257" s="291"/>
      <c r="F257" s="2"/>
    </row>
    <row r="258" spans="1:6" ht="28.8" x14ac:dyDescent="0.3">
      <c r="A258" s="270" t="s">
        <v>1078</v>
      </c>
      <c r="B258" s="270" t="s">
        <v>327</v>
      </c>
      <c r="C258" s="271"/>
      <c r="D258" s="450"/>
      <c r="E258" s="291"/>
      <c r="F258" s="2"/>
    </row>
    <row r="259" spans="1:6" ht="28.8" x14ac:dyDescent="0.3">
      <c r="A259" s="270" t="s">
        <v>1078</v>
      </c>
      <c r="B259" s="270" t="s">
        <v>327</v>
      </c>
      <c r="C259" s="271"/>
      <c r="D259" s="450"/>
      <c r="E259" s="291"/>
      <c r="F259" s="2"/>
    </row>
    <row r="260" spans="1:6" ht="29.4" thickBot="1" x14ac:dyDescent="0.35">
      <c r="A260" s="272" t="s">
        <v>1078</v>
      </c>
      <c r="B260" s="272" t="s">
        <v>327</v>
      </c>
      <c r="C260" s="276"/>
      <c r="D260" s="465"/>
      <c r="E260" s="296"/>
      <c r="F260" s="297"/>
    </row>
    <row r="261" spans="1:6" ht="43.2" x14ac:dyDescent="0.3">
      <c r="A261" s="270" t="s">
        <v>1078</v>
      </c>
      <c r="B261" s="270" t="s">
        <v>328</v>
      </c>
      <c r="C261" s="270" t="s">
        <v>1098</v>
      </c>
      <c r="D261" s="453" t="s">
        <v>1099</v>
      </c>
      <c r="E261" s="291"/>
      <c r="F261" s="2"/>
    </row>
    <row r="262" spans="1:6" ht="28.8" x14ac:dyDescent="0.3">
      <c r="A262" s="270" t="s">
        <v>1078</v>
      </c>
      <c r="B262" s="270" t="s">
        <v>328</v>
      </c>
      <c r="C262" s="270" t="s">
        <v>1100</v>
      </c>
      <c r="D262" s="450" t="s">
        <v>1430</v>
      </c>
      <c r="E262" s="291"/>
      <c r="F262" s="2"/>
    </row>
    <row r="263" spans="1:6" x14ac:dyDescent="0.3">
      <c r="A263" s="270" t="s">
        <v>1078</v>
      </c>
      <c r="B263" s="270" t="s">
        <v>328</v>
      </c>
      <c r="C263" s="270"/>
      <c r="D263" s="450"/>
      <c r="E263" s="291"/>
      <c r="F263" s="2"/>
    </row>
    <row r="264" spans="1:6" x14ac:dyDescent="0.3">
      <c r="A264" s="270" t="s">
        <v>1078</v>
      </c>
      <c r="B264" s="270" t="s">
        <v>328</v>
      </c>
      <c r="C264" s="270"/>
      <c r="D264" s="450"/>
      <c r="E264" s="291"/>
      <c r="F264" s="2"/>
    </row>
    <row r="265" spans="1:6" x14ac:dyDescent="0.3">
      <c r="A265" s="270" t="s">
        <v>1078</v>
      </c>
      <c r="B265" s="270" t="s">
        <v>328</v>
      </c>
      <c r="C265" s="270"/>
      <c r="D265" s="450"/>
      <c r="E265" s="291"/>
      <c r="F265" s="2"/>
    </row>
    <row r="266" spans="1:6" ht="18.600000000000001" thickBot="1" x14ac:dyDescent="0.35">
      <c r="A266" s="272" t="s">
        <v>1078</v>
      </c>
      <c r="B266" s="272" t="s">
        <v>328</v>
      </c>
      <c r="C266" s="272"/>
      <c r="D266" s="465"/>
      <c r="E266" s="296"/>
      <c r="F266" s="297"/>
    </row>
    <row r="267" spans="1:6" ht="28.8" x14ac:dyDescent="0.3">
      <c r="A267" s="270" t="s">
        <v>1078</v>
      </c>
      <c r="B267" s="270" t="s">
        <v>329</v>
      </c>
      <c r="C267" s="270" t="s">
        <v>1101</v>
      </c>
      <c r="D267" s="450" t="s">
        <v>185</v>
      </c>
      <c r="E267" s="291"/>
      <c r="F267" s="2"/>
    </row>
    <row r="268" spans="1:6" ht="28.8" x14ac:dyDescent="0.3">
      <c r="A268" s="270" t="s">
        <v>1078</v>
      </c>
      <c r="B268" s="270" t="s">
        <v>329</v>
      </c>
      <c r="C268" s="270" t="s">
        <v>1102</v>
      </c>
      <c r="D268" s="450" t="s">
        <v>185</v>
      </c>
      <c r="E268" s="291"/>
      <c r="F268" s="2"/>
    </row>
    <row r="269" spans="1:6" ht="28.8" x14ac:dyDescent="0.3">
      <c r="A269" s="270" t="s">
        <v>1078</v>
      </c>
      <c r="B269" s="270" t="s">
        <v>329</v>
      </c>
      <c r="C269" s="270" t="s">
        <v>1103</v>
      </c>
      <c r="D269" s="450" t="s">
        <v>1104</v>
      </c>
      <c r="E269" s="291"/>
      <c r="F269" s="2"/>
    </row>
    <row r="270" spans="1:6" ht="28.8" x14ac:dyDescent="0.3">
      <c r="A270" s="270" t="s">
        <v>1078</v>
      </c>
      <c r="B270" s="270" t="s">
        <v>329</v>
      </c>
      <c r="C270" s="270" t="s">
        <v>1105</v>
      </c>
      <c r="D270" s="450" t="s">
        <v>1106</v>
      </c>
      <c r="E270" s="291"/>
      <c r="F270" s="2"/>
    </row>
    <row r="271" spans="1:6" ht="29.4" thickBot="1" x14ac:dyDescent="0.35">
      <c r="A271" s="272" t="s">
        <v>1078</v>
      </c>
      <c r="B271" s="272" t="s">
        <v>329</v>
      </c>
      <c r="C271" s="273"/>
      <c r="D271" s="465"/>
      <c r="E271" s="296"/>
      <c r="F271" s="297"/>
    </row>
    <row r="272" spans="1:6" x14ac:dyDescent="0.3">
      <c r="A272" s="270" t="s">
        <v>1078</v>
      </c>
      <c r="B272" s="270" t="s">
        <v>330</v>
      </c>
      <c r="C272" s="274" t="s">
        <v>1107</v>
      </c>
      <c r="D272" s="450" t="s">
        <v>1108</v>
      </c>
      <c r="E272" s="291"/>
      <c r="F272" s="2"/>
    </row>
    <row r="273" spans="1:6" x14ac:dyDescent="0.3">
      <c r="A273" s="270" t="s">
        <v>1078</v>
      </c>
      <c r="B273" s="270" t="s">
        <v>330</v>
      </c>
      <c r="C273" s="270" t="s">
        <v>1109</v>
      </c>
      <c r="D273" s="450" t="s">
        <v>1110</v>
      </c>
      <c r="E273" s="291"/>
      <c r="F273" s="2"/>
    </row>
    <row r="274" spans="1:6" ht="28.8" x14ac:dyDescent="0.3">
      <c r="A274" s="270" t="s">
        <v>1078</v>
      </c>
      <c r="B274" s="270" t="s">
        <v>330</v>
      </c>
      <c r="C274" s="270" t="s">
        <v>1111</v>
      </c>
      <c r="D274" s="450" t="s">
        <v>1112</v>
      </c>
      <c r="E274" s="291"/>
      <c r="F274" s="2"/>
    </row>
    <row r="275" spans="1:6" x14ac:dyDescent="0.3">
      <c r="A275" s="270" t="s">
        <v>1078</v>
      </c>
      <c r="B275" s="270" t="s">
        <v>330</v>
      </c>
      <c r="C275" s="270"/>
      <c r="D275" s="450"/>
      <c r="E275" s="291"/>
      <c r="F275" s="2"/>
    </row>
    <row r="276" spans="1:6" ht="18.600000000000001" thickBot="1" x14ac:dyDescent="0.35">
      <c r="A276" s="272" t="s">
        <v>1078</v>
      </c>
      <c r="B276" s="272" t="s">
        <v>330</v>
      </c>
      <c r="C276" s="272"/>
      <c r="D276" s="465"/>
      <c r="E276" s="296"/>
      <c r="F276" s="297"/>
    </row>
    <row r="277" spans="1:6" ht="28.8" x14ac:dyDescent="0.3">
      <c r="A277" s="270" t="s">
        <v>1078</v>
      </c>
      <c r="B277" s="270" t="s">
        <v>18</v>
      </c>
      <c r="C277" s="270" t="s">
        <v>1113</v>
      </c>
      <c r="D277" s="450" t="s">
        <v>1135</v>
      </c>
      <c r="E277" s="291"/>
      <c r="F277" s="2"/>
    </row>
    <row r="278" spans="1:6" x14ac:dyDescent="0.3">
      <c r="A278" s="270" t="s">
        <v>1078</v>
      </c>
      <c r="B278" s="270" t="s">
        <v>18</v>
      </c>
      <c r="C278" s="270"/>
      <c r="D278" s="450"/>
      <c r="E278" s="291"/>
      <c r="F278" s="2"/>
    </row>
    <row r="279" spans="1:6" x14ac:dyDescent="0.3">
      <c r="A279" s="270" t="s">
        <v>1078</v>
      </c>
      <c r="B279" s="270" t="s">
        <v>18</v>
      </c>
      <c r="C279" s="270"/>
      <c r="D279" s="450"/>
      <c r="E279" s="291"/>
      <c r="F279" s="2"/>
    </row>
    <row r="280" spans="1:6" ht="18.600000000000001" thickBot="1" x14ac:dyDescent="0.35">
      <c r="A280" s="272" t="s">
        <v>1078</v>
      </c>
      <c r="B280" s="272" t="s">
        <v>18</v>
      </c>
      <c r="C280" s="272"/>
      <c r="D280" s="465"/>
      <c r="E280" s="296"/>
      <c r="F280" s="297"/>
    </row>
    <row r="281" spans="1:6" ht="28.8" x14ac:dyDescent="0.3">
      <c r="A281" s="270" t="s">
        <v>1078</v>
      </c>
      <c r="B281" s="270" t="s">
        <v>331</v>
      </c>
      <c r="C281" s="270" t="s">
        <v>1114</v>
      </c>
      <c r="D281" s="450" t="s">
        <v>1115</v>
      </c>
      <c r="E281" s="291"/>
      <c r="F281" s="2"/>
    </row>
    <row r="282" spans="1:6" ht="28.8" x14ac:dyDescent="0.3">
      <c r="A282" s="270" t="s">
        <v>1078</v>
      </c>
      <c r="B282" s="270" t="s">
        <v>331</v>
      </c>
      <c r="C282" s="270" t="s">
        <v>1116</v>
      </c>
      <c r="D282" s="450" t="s">
        <v>185</v>
      </c>
      <c r="E282" s="291"/>
      <c r="F282" s="2"/>
    </row>
    <row r="283" spans="1:6" x14ac:dyDescent="0.3">
      <c r="A283" s="270" t="s">
        <v>1078</v>
      </c>
      <c r="B283" s="270" t="s">
        <v>331</v>
      </c>
      <c r="C283" s="271" t="s">
        <v>1117</v>
      </c>
      <c r="D283" s="450" t="s">
        <v>1431</v>
      </c>
      <c r="E283" s="291"/>
      <c r="F283" s="2"/>
    </row>
    <row r="284" spans="1:6" x14ac:dyDescent="0.3">
      <c r="A284" s="270" t="s">
        <v>1078</v>
      </c>
      <c r="B284" s="270" t="s">
        <v>331</v>
      </c>
      <c r="C284" s="270"/>
      <c r="D284" s="450"/>
      <c r="E284" s="291"/>
      <c r="F284" s="2"/>
    </row>
    <row r="285" spans="1:6" ht="18.600000000000001" thickBot="1" x14ac:dyDescent="0.35">
      <c r="A285" s="272" t="s">
        <v>1078</v>
      </c>
      <c r="B285" s="272" t="s">
        <v>331</v>
      </c>
      <c r="C285" s="273"/>
      <c r="D285" s="465"/>
      <c r="E285" s="296"/>
      <c r="F285" s="297"/>
    </row>
    <row r="286" spans="1:6" ht="28.8" x14ac:dyDescent="0.3">
      <c r="A286" s="270" t="s">
        <v>310</v>
      </c>
      <c r="B286" s="270" t="s">
        <v>332</v>
      </c>
      <c r="C286" s="270" t="s">
        <v>1120</v>
      </c>
      <c r="D286" s="458"/>
      <c r="E286" s="475"/>
      <c r="F286" s="2"/>
    </row>
    <row r="287" spans="1:6" ht="28.8" x14ac:dyDescent="0.3">
      <c r="A287" s="270" t="s">
        <v>310</v>
      </c>
      <c r="B287" s="270" t="s">
        <v>332</v>
      </c>
      <c r="C287" s="270"/>
      <c r="D287" s="459"/>
      <c r="E287" s="295"/>
      <c r="F287" s="2"/>
    </row>
    <row r="288" spans="1:6" ht="28.8" x14ac:dyDescent="0.3">
      <c r="A288" s="270" t="s">
        <v>310</v>
      </c>
      <c r="B288" s="270" t="s">
        <v>332</v>
      </c>
      <c r="C288" s="270"/>
      <c r="D288" s="450"/>
      <c r="E288" s="291"/>
      <c r="F288" s="2"/>
    </row>
    <row r="289" spans="1:28" ht="29.4" thickBot="1" x14ac:dyDescent="0.35">
      <c r="A289" s="273" t="s">
        <v>310</v>
      </c>
      <c r="B289" s="273" t="s">
        <v>332</v>
      </c>
      <c r="C289" s="273"/>
      <c r="D289" s="465"/>
      <c r="E289" s="296"/>
      <c r="F289" s="297"/>
    </row>
    <row r="290" spans="1:28" ht="28.8" x14ac:dyDescent="0.3">
      <c r="A290" s="270" t="s">
        <v>310</v>
      </c>
      <c r="B290" s="270" t="s">
        <v>333</v>
      </c>
      <c r="C290" s="270" t="s">
        <v>1121</v>
      </c>
      <c r="D290" s="450" t="s">
        <v>1122</v>
      </c>
      <c r="E290" s="291"/>
      <c r="F290" s="2"/>
    </row>
    <row r="291" spans="1:28" ht="43.2" x14ac:dyDescent="0.3">
      <c r="A291" s="270" t="s">
        <v>310</v>
      </c>
      <c r="B291" s="274" t="s">
        <v>333</v>
      </c>
      <c r="C291" s="270" t="s">
        <v>1123</v>
      </c>
      <c r="D291" s="450" t="s">
        <v>1124</v>
      </c>
      <c r="E291" s="291"/>
      <c r="F291" s="2"/>
    </row>
    <row r="292" spans="1:28" ht="28.8" x14ac:dyDescent="0.3">
      <c r="A292" s="270" t="s">
        <v>310</v>
      </c>
      <c r="B292" s="274" t="s">
        <v>333</v>
      </c>
      <c r="C292" s="270" t="s">
        <v>1125</v>
      </c>
      <c r="D292" s="450" t="s">
        <v>1126</v>
      </c>
      <c r="E292" s="291"/>
      <c r="F292" s="2"/>
    </row>
    <row r="293" spans="1:28" x14ac:dyDescent="0.3">
      <c r="A293" s="270" t="s">
        <v>310</v>
      </c>
      <c r="B293" s="274" t="s">
        <v>333</v>
      </c>
      <c r="C293" s="270"/>
      <c r="D293" s="450"/>
      <c r="E293" s="291"/>
      <c r="F293" s="2"/>
    </row>
    <row r="294" spans="1:28" ht="18.600000000000001" thickBot="1" x14ac:dyDescent="0.35">
      <c r="A294" s="272" t="s">
        <v>310</v>
      </c>
      <c r="B294" s="283" t="s">
        <v>333</v>
      </c>
      <c r="C294" s="272"/>
      <c r="D294" s="465"/>
      <c r="E294" s="296"/>
      <c r="F294" s="297"/>
    </row>
    <row r="295" spans="1:28" ht="43.2" x14ac:dyDescent="0.3">
      <c r="A295" s="270" t="s">
        <v>310</v>
      </c>
      <c r="B295" s="270" t="s">
        <v>334</v>
      </c>
      <c r="C295" s="270" t="s">
        <v>1127</v>
      </c>
      <c r="D295" s="450"/>
      <c r="E295" s="291"/>
      <c r="F295" s="2"/>
    </row>
    <row r="296" spans="1:28" x14ac:dyDescent="0.3">
      <c r="A296" s="270" t="s">
        <v>310</v>
      </c>
      <c r="B296" s="274" t="s">
        <v>334</v>
      </c>
      <c r="C296" s="270"/>
      <c r="D296" s="450"/>
      <c r="E296" s="291"/>
      <c r="F296" s="2"/>
    </row>
    <row r="297" spans="1:28" x14ac:dyDescent="0.3">
      <c r="A297" s="270" t="s">
        <v>310</v>
      </c>
      <c r="B297" s="274" t="s">
        <v>334</v>
      </c>
      <c r="C297" s="270"/>
      <c r="D297" s="450"/>
      <c r="E297" s="291"/>
      <c r="F297" s="2"/>
    </row>
    <row r="298" spans="1:28" ht="18.600000000000001" thickBot="1" x14ac:dyDescent="0.35">
      <c r="A298" s="272" t="s">
        <v>310</v>
      </c>
      <c r="B298" s="283" t="s">
        <v>334</v>
      </c>
      <c r="C298" s="273"/>
      <c r="D298" s="465"/>
      <c r="E298" s="296"/>
      <c r="F298" s="297"/>
    </row>
    <row r="299" spans="1:28" x14ac:dyDescent="0.3">
      <c r="A299" s="270" t="s">
        <v>310</v>
      </c>
      <c r="B299" s="270" t="s">
        <v>335</v>
      </c>
      <c r="C299" s="270" t="s">
        <v>1136</v>
      </c>
      <c r="D299" s="450" t="s">
        <v>1137</v>
      </c>
      <c r="E299" s="291"/>
      <c r="F299" s="2"/>
    </row>
    <row r="300" spans="1:28" ht="28.8" x14ac:dyDescent="0.3">
      <c r="A300" s="270" t="s">
        <v>310</v>
      </c>
      <c r="B300" s="274" t="s">
        <v>335</v>
      </c>
      <c r="C300" s="270" t="s">
        <v>1118</v>
      </c>
      <c r="D300" s="450" t="s">
        <v>1119</v>
      </c>
      <c r="E300" s="291"/>
      <c r="F300" s="2"/>
    </row>
    <row r="301" spans="1:28" x14ac:dyDescent="0.3">
      <c r="A301" s="270" t="s">
        <v>310</v>
      </c>
      <c r="B301" s="274" t="s">
        <v>335</v>
      </c>
      <c r="C301" s="270"/>
      <c r="D301" s="450"/>
      <c r="E301" s="291"/>
      <c r="F301" s="2"/>
    </row>
    <row r="302" spans="1:28" ht="18.600000000000001" thickBot="1" x14ac:dyDescent="0.35">
      <c r="A302" s="272" t="s">
        <v>310</v>
      </c>
      <c r="B302" s="284" t="s">
        <v>335</v>
      </c>
      <c r="C302" s="272"/>
      <c r="D302" s="276"/>
      <c r="E302" s="296"/>
      <c r="F302" s="297"/>
    </row>
    <row r="303" spans="1:28" s="269" customFormat="1" x14ac:dyDescent="0.3">
      <c r="A303" s="287"/>
      <c r="B303" s="287"/>
      <c r="C303" s="287"/>
      <c r="D303" s="288"/>
      <c r="E303" s="460"/>
      <c r="F303" s="14"/>
      <c r="G303" s="35"/>
      <c r="H303" s="35"/>
      <c r="I303" s="35"/>
      <c r="J303" s="35"/>
      <c r="K303" s="35"/>
      <c r="L303" s="35"/>
      <c r="M303" s="35"/>
      <c r="N303" s="35"/>
      <c r="O303" s="35"/>
      <c r="P303" s="35"/>
      <c r="Q303" s="35"/>
      <c r="R303" s="35"/>
      <c r="S303" s="35"/>
      <c r="T303" s="35"/>
      <c r="U303" s="35"/>
      <c r="V303" s="35"/>
      <c r="W303" s="35"/>
      <c r="X303" s="35"/>
      <c r="Y303" s="35"/>
      <c r="Z303" s="35"/>
      <c r="AA303" s="35"/>
      <c r="AB303" s="35"/>
    </row>
    <row r="304" spans="1:28" s="269" customFormat="1" x14ac:dyDescent="0.3">
      <c r="A304" s="287"/>
      <c r="B304" s="287"/>
      <c r="C304" s="287"/>
      <c r="D304" s="288"/>
      <c r="E304" s="460"/>
      <c r="F304" s="14"/>
      <c r="G304" s="35"/>
      <c r="H304" s="35"/>
      <c r="I304" s="35"/>
      <c r="J304" s="35"/>
      <c r="K304" s="35"/>
      <c r="L304" s="35"/>
      <c r="M304" s="35"/>
      <c r="N304" s="35"/>
      <c r="O304" s="35"/>
      <c r="P304" s="35"/>
      <c r="Q304" s="35"/>
      <c r="R304" s="35"/>
      <c r="S304" s="35"/>
      <c r="T304" s="35"/>
      <c r="U304" s="35"/>
      <c r="V304" s="35"/>
      <c r="W304" s="35"/>
      <c r="X304" s="35"/>
      <c r="Y304" s="35"/>
      <c r="Z304" s="35"/>
      <c r="AA304" s="35"/>
      <c r="AB304" s="35"/>
    </row>
    <row r="305" spans="1:6" x14ac:dyDescent="0.3">
      <c r="A305" s="173"/>
      <c r="B305" s="278"/>
      <c r="C305" s="278"/>
      <c r="D305" s="279"/>
      <c r="E305" s="460"/>
      <c r="F305" s="2"/>
    </row>
    <row r="306" spans="1:6" x14ac:dyDescent="0.3">
      <c r="A306" s="278"/>
      <c r="B306" s="278"/>
      <c r="C306" s="278"/>
      <c r="D306" s="279"/>
      <c r="E306" s="460"/>
      <c r="F306" s="2"/>
    </row>
    <row r="307" spans="1:6" ht="18" x14ac:dyDescent="0.3">
      <c r="A307" s="278"/>
      <c r="B307" s="285" t="s">
        <v>56</v>
      </c>
      <c r="C307" s="278"/>
      <c r="D307" s="279"/>
      <c r="E307" s="460"/>
      <c r="F307" s="2"/>
    </row>
    <row r="308" spans="1:6" x14ac:dyDescent="0.3">
      <c r="A308" s="278"/>
      <c r="B308" s="278"/>
      <c r="C308" s="278"/>
      <c r="D308" s="279"/>
      <c r="E308" s="460"/>
      <c r="F308" s="2"/>
    </row>
    <row r="309" spans="1:6" x14ac:dyDescent="0.3">
      <c r="A309" s="278"/>
      <c r="B309" s="278"/>
      <c r="C309" s="278"/>
      <c r="D309" s="279"/>
      <c r="E309" s="460"/>
      <c r="F309" s="2"/>
    </row>
    <row r="310" spans="1:6" x14ac:dyDescent="0.3">
      <c r="A310" s="278"/>
      <c r="B310" s="278"/>
      <c r="C310" s="278"/>
      <c r="D310" s="279"/>
      <c r="E310" s="460"/>
      <c r="F310" s="2"/>
    </row>
    <row r="311" spans="1:6" x14ac:dyDescent="0.3">
      <c r="A311" s="279"/>
      <c r="B311" s="286"/>
      <c r="C311" s="278"/>
      <c r="D311" s="279"/>
      <c r="E311" s="460"/>
      <c r="F311" s="2"/>
    </row>
    <row r="312" spans="1:6" x14ac:dyDescent="0.3">
      <c r="A312" s="278"/>
      <c r="B312" s="278"/>
      <c r="C312" s="278"/>
      <c r="D312" s="279"/>
      <c r="E312" s="460"/>
      <c r="F312" s="2"/>
    </row>
    <row r="313" spans="1:6" x14ac:dyDescent="0.3">
      <c r="A313" s="278"/>
      <c r="B313" s="278"/>
      <c r="C313" s="278"/>
      <c r="D313" s="279"/>
      <c r="E313" s="460"/>
      <c r="F313" s="2"/>
    </row>
    <row r="314" spans="1:6" x14ac:dyDescent="0.3">
      <c r="A314" s="278"/>
      <c r="B314" s="278"/>
      <c r="C314" s="278"/>
      <c r="D314" s="279"/>
      <c r="E314" s="460"/>
      <c r="F314" s="2"/>
    </row>
    <row r="315" spans="1:6" x14ac:dyDescent="0.3">
      <c r="A315" s="278"/>
      <c r="B315" s="278"/>
      <c r="C315" s="278"/>
      <c r="D315" s="290" t="s">
        <v>225</v>
      </c>
      <c r="E315" s="461"/>
      <c r="F315" s="2"/>
    </row>
    <row r="316" spans="1:6" x14ac:dyDescent="0.3">
      <c r="A316" s="280"/>
      <c r="B316" s="280"/>
      <c r="C316" s="280"/>
      <c r="D316" s="281"/>
      <c r="E316" s="462"/>
    </row>
    <row r="317" spans="1:6" x14ac:dyDescent="0.3">
      <c r="A317" s="280"/>
      <c r="B317" s="280"/>
      <c r="C317" s="280"/>
      <c r="D317" s="281"/>
      <c r="E317" s="462"/>
    </row>
    <row r="318" spans="1:6" x14ac:dyDescent="0.3">
      <c r="A318" s="280"/>
      <c r="B318" s="280"/>
      <c r="C318" s="280"/>
      <c r="D318" s="281"/>
      <c r="E318" s="462"/>
    </row>
    <row r="319" spans="1:6" x14ac:dyDescent="0.3">
      <c r="A319" s="280"/>
      <c r="B319" s="280"/>
      <c r="C319" s="280"/>
      <c r="D319" s="281"/>
      <c r="E319" s="462"/>
    </row>
    <row r="320" spans="1:6" x14ac:dyDescent="0.3">
      <c r="A320" s="280"/>
      <c r="B320" s="280"/>
      <c r="C320" s="280"/>
      <c r="D320" s="281"/>
      <c r="E320" s="462"/>
    </row>
    <row r="321" spans="1:5" x14ac:dyDescent="0.3">
      <c r="A321" s="280"/>
      <c r="B321" s="280"/>
      <c r="C321" s="280"/>
      <c r="D321" s="281"/>
      <c r="E321" s="462"/>
    </row>
    <row r="322" spans="1:5" x14ac:dyDescent="0.3">
      <c r="A322" s="280"/>
      <c r="B322" s="280"/>
      <c r="C322" s="280"/>
      <c r="D322" s="281"/>
      <c r="E322" s="462"/>
    </row>
    <row r="323" spans="1:5" x14ac:dyDescent="0.3">
      <c r="A323" s="280"/>
      <c r="B323" s="280"/>
      <c r="C323" s="280"/>
      <c r="D323" s="281"/>
      <c r="E323" s="462"/>
    </row>
    <row r="324" spans="1:5" x14ac:dyDescent="0.3">
      <c r="A324" s="280"/>
      <c r="B324" s="280"/>
      <c r="C324" s="280"/>
      <c r="D324" s="281"/>
      <c r="E324" s="462"/>
    </row>
    <row r="325" spans="1:5" x14ac:dyDescent="0.3">
      <c r="A325" s="280"/>
      <c r="B325" s="280"/>
      <c r="C325" s="280"/>
      <c r="D325" s="281"/>
      <c r="E325" s="462"/>
    </row>
    <row r="326" spans="1:5" x14ac:dyDescent="0.3">
      <c r="A326" s="202"/>
      <c r="B326" s="202"/>
      <c r="C326" s="202"/>
      <c r="D326" s="202"/>
      <c r="E326" s="463"/>
    </row>
    <row r="327" spans="1:5" x14ac:dyDescent="0.3">
      <c r="A327" s="202"/>
      <c r="B327" s="202"/>
      <c r="C327" s="202"/>
      <c r="D327" s="202"/>
      <c r="E327" s="463"/>
    </row>
    <row r="328" spans="1:5" x14ac:dyDescent="0.3">
      <c r="A328" s="202"/>
      <c r="B328" s="202"/>
      <c r="C328" s="202"/>
      <c r="D328" s="202"/>
      <c r="E328" s="463"/>
    </row>
    <row r="329" spans="1:5" x14ac:dyDescent="0.3">
      <c r="A329" s="202"/>
      <c r="B329" s="202"/>
      <c r="C329" s="202"/>
      <c r="D329" s="202"/>
      <c r="E329" s="463"/>
    </row>
    <row r="330" spans="1:5" x14ac:dyDescent="0.3">
      <c r="A330" s="202"/>
      <c r="B330" s="202"/>
      <c r="C330" s="202"/>
      <c r="D330" s="202"/>
      <c r="E330" s="463"/>
    </row>
    <row r="331" spans="1:5" x14ac:dyDescent="0.3">
      <c r="A331" s="202"/>
      <c r="B331" s="202"/>
      <c r="C331" s="202"/>
      <c r="D331" s="202"/>
      <c r="E331" s="463"/>
    </row>
    <row r="332" spans="1:5" x14ac:dyDescent="0.3">
      <c r="A332" s="202"/>
      <c r="B332" s="202"/>
      <c r="C332" s="202"/>
      <c r="D332" s="202"/>
      <c r="E332" s="463"/>
    </row>
    <row r="333" spans="1:5" x14ac:dyDescent="0.3">
      <c r="A333" s="202"/>
      <c r="B333" s="202"/>
      <c r="C333" s="202"/>
      <c r="D333" s="202"/>
      <c r="E333" s="463"/>
    </row>
    <row r="334" spans="1:5" x14ac:dyDescent="0.3">
      <c r="A334" s="202"/>
      <c r="B334" s="202"/>
      <c r="C334" s="202"/>
      <c r="D334" s="202"/>
      <c r="E334" s="463"/>
    </row>
    <row r="335" spans="1:5" x14ac:dyDescent="0.3">
      <c r="A335" s="202"/>
      <c r="B335" s="202"/>
      <c r="C335" s="202"/>
      <c r="D335" s="202"/>
      <c r="E335" s="463"/>
    </row>
    <row r="336" spans="1:5" x14ac:dyDescent="0.3">
      <c r="A336" s="202"/>
      <c r="B336" s="202"/>
      <c r="C336" s="202"/>
      <c r="D336" s="202"/>
      <c r="E336" s="463"/>
    </row>
    <row r="337" spans="1:5" x14ac:dyDescent="0.3">
      <c r="A337" s="202"/>
      <c r="B337" s="202"/>
      <c r="C337" s="202"/>
      <c r="D337" s="202"/>
      <c r="E337" s="463"/>
    </row>
    <row r="338" spans="1:5" x14ac:dyDescent="0.3">
      <c r="A338" s="202"/>
      <c r="B338" s="202"/>
      <c r="C338" s="202"/>
      <c r="D338" s="202"/>
      <c r="E338" s="463"/>
    </row>
    <row r="339" spans="1:5" x14ac:dyDescent="0.3">
      <c r="A339" s="202"/>
      <c r="B339" s="202"/>
      <c r="C339" s="202"/>
      <c r="D339" s="202"/>
      <c r="E339" s="463"/>
    </row>
    <row r="340" spans="1:5" x14ac:dyDescent="0.3">
      <c r="A340" s="202"/>
      <c r="B340" s="202"/>
      <c r="C340" s="202"/>
      <c r="D340" s="202"/>
      <c r="E340" s="463"/>
    </row>
    <row r="341" spans="1:5" x14ac:dyDescent="0.3">
      <c r="A341" s="202"/>
      <c r="B341" s="202"/>
      <c r="C341" s="202"/>
      <c r="D341" s="202"/>
      <c r="E341" s="463"/>
    </row>
    <row r="342" spans="1:5" x14ac:dyDescent="0.3">
      <c r="A342" s="202"/>
      <c r="B342" s="202"/>
      <c r="C342" s="202"/>
      <c r="D342" s="202"/>
      <c r="E342" s="463"/>
    </row>
    <row r="343" spans="1:5" x14ac:dyDescent="0.3">
      <c r="A343" s="202"/>
      <c r="B343" s="202"/>
      <c r="C343" s="202"/>
      <c r="D343" s="202"/>
      <c r="E343" s="463"/>
    </row>
    <row r="344" spans="1:5" x14ac:dyDescent="0.3">
      <c r="A344" s="202"/>
      <c r="B344" s="202"/>
      <c r="C344" s="202"/>
      <c r="D344" s="202"/>
      <c r="E344" s="463"/>
    </row>
    <row r="345" spans="1:5" x14ac:dyDescent="0.3">
      <c r="A345" s="202"/>
      <c r="B345" s="202"/>
      <c r="C345" s="202"/>
      <c r="D345" s="202"/>
      <c r="E345" s="463"/>
    </row>
    <row r="346" spans="1:5" x14ac:dyDescent="0.3">
      <c r="A346" s="202"/>
      <c r="B346" s="202"/>
      <c r="C346" s="202"/>
      <c r="D346" s="202"/>
      <c r="E346" s="463"/>
    </row>
    <row r="347" spans="1:5" x14ac:dyDescent="0.3">
      <c r="A347" s="202"/>
      <c r="B347" s="202"/>
      <c r="C347" s="202"/>
      <c r="D347" s="202"/>
      <c r="E347" s="463"/>
    </row>
    <row r="348" spans="1:5" x14ac:dyDescent="0.3">
      <c r="A348" s="202"/>
      <c r="B348" s="202"/>
      <c r="C348" s="202"/>
      <c r="D348" s="202"/>
      <c r="E348" s="463"/>
    </row>
    <row r="349" spans="1:5" x14ac:dyDescent="0.3">
      <c r="A349" s="202"/>
      <c r="B349" s="202"/>
      <c r="C349" s="202"/>
      <c r="D349" s="202"/>
      <c r="E349" s="463"/>
    </row>
    <row r="350" spans="1:5" x14ac:dyDescent="0.3">
      <c r="A350" s="202"/>
      <c r="B350" s="202"/>
      <c r="C350" s="202"/>
      <c r="D350" s="202"/>
      <c r="E350" s="463"/>
    </row>
    <row r="351" spans="1:5" x14ac:dyDescent="0.3">
      <c r="A351" s="202"/>
      <c r="B351" s="202"/>
      <c r="C351" s="202"/>
      <c r="D351" s="202"/>
      <c r="E351" s="463"/>
    </row>
    <row r="352" spans="1:5" x14ac:dyDescent="0.3">
      <c r="A352" s="202"/>
      <c r="B352" s="202"/>
      <c r="C352" s="202"/>
      <c r="D352" s="202"/>
      <c r="E352" s="463"/>
    </row>
    <row r="353" spans="1:5" x14ac:dyDescent="0.3">
      <c r="A353" s="202"/>
      <c r="B353" s="202"/>
      <c r="C353" s="202"/>
      <c r="D353" s="202"/>
      <c r="E353" s="463"/>
    </row>
    <row r="354" spans="1:5" x14ac:dyDescent="0.3">
      <c r="A354" s="202"/>
      <c r="B354" s="202"/>
      <c r="C354" s="202"/>
      <c r="D354" s="202"/>
      <c r="E354" s="463"/>
    </row>
    <row r="355" spans="1:5" x14ac:dyDescent="0.3">
      <c r="A355" s="202"/>
      <c r="B355" s="202"/>
      <c r="C355" s="202"/>
      <c r="D355" s="202"/>
      <c r="E355" s="463"/>
    </row>
    <row r="356" spans="1:5" x14ac:dyDescent="0.3">
      <c r="A356" s="202"/>
      <c r="B356" s="202"/>
      <c r="C356" s="202"/>
      <c r="D356" s="202"/>
      <c r="E356" s="463"/>
    </row>
    <row r="357" spans="1:5" x14ac:dyDescent="0.3">
      <c r="A357" s="202"/>
      <c r="B357" s="202"/>
      <c r="C357" s="202"/>
      <c r="D357" s="202"/>
      <c r="E357" s="463"/>
    </row>
    <row r="358" spans="1:5" x14ac:dyDescent="0.3">
      <c r="A358" s="202"/>
      <c r="B358" s="202"/>
      <c r="C358" s="202"/>
      <c r="D358" s="202"/>
      <c r="E358" s="463"/>
    </row>
    <row r="359" spans="1:5" x14ac:dyDescent="0.3">
      <c r="A359" s="202"/>
      <c r="B359" s="202"/>
      <c r="C359" s="202"/>
      <c r="D359" s="202"/>
      <c r="E359" s="463"/>
    </row>
    <row r="360" spans="1:5" x14ac:dyDescent="0.3">
      <c r="A360" s="202"/>
      <c r="B360" s="202"/>
      <c r="C360" s="202"/>
      <c r="D360" s="202"/>
      <c r="E360" s="463"/>
    </row>
    <row r="361" spans="1:5" x14ac:dyDescent="0.3">
      <c r="A361" s="202"/>
      <c r="B361" s="202"/>
      <c r="C361" s="202"/>
      <c r="D361" s="202"/>
      <c r="E361" s="463"/>
    </row>
    <row r="362" spans="1:5" x14ac:dyDescent="0.3">
      <c r="A362" s="202"/>
      <c r="B362" s="202"/>
      <c r="C362" s="202"/>
      <c r="D362" s="202"/>
      <c r="E362" s="463"/>
    </row>
    <row r="363" spans="1:5" x14ac:dyDescent="0.3">
      <c r="A363" s="202"/>
      <c r="B363" s="202"/>
      <c r="C363" s="202"/>
      <c r="D363" s="202"/>
      <c r="E363" s="463"/>
    </row>
    <row r="364" spans="1:5" x14ac:dyDescent="0.3">
      <c r="A364" s="202"/>
      <c r="B364" s="202"/>
      <c r="C364" s="202"/>
      <c r="D364" s="202"/>
      <c r="E364" s="463"/>
    </row>
    <row r="365" spans="1:5" x14ac:dyDescent="0.3">
      <c r="A365" s="202"/>
      <c r="B365" s="202"/>
      <c r="C365" s="202"/>
      <c r="D365" s="202"/>
      <c r="E365" s="463"/>
    </row>
    <row r="366" spans="1:5" x14ac:dyDescent="0.3">
      <c r="A366" s="202"/>
      <c r="B366" s="202"/>
      <c r="C366" s="202"/>
      <c r="D366" s="202"/>
      <c r="E366" s="463"/>
    </row>
    <row r="367" spans="1:5" x14ac:dyDescent="0.3">
      <c r="A367" s="202"/>
      <c r="B367" s="202"/>
      <c r="C367" s="202"/>
      <c r="D367" s="202"/>
      <c r="E367" s="463"/>
    </row>
    <row r="368" spans="1:5" x14ac:dyDescent="0.3">
      <c r="A368" s="202"/>
      <c r="B368" s="202"/>
      <c r="C368" s="202"/>
      <c r="D368" s="202"/>
      <c r="E368" s="463"/>
    </row>
    <row r="369" spans="1:5" x14ac:dyDescent="0.3">
      <c r="A369" s="202"/>
      <c r="B369" s="202"/>
      <c r="C369" s="202"/>
      <c r="D369" s="202"/>
      <c r="E369" s="463"/>
    </row>
    <row r="370" spans="1:5" x14ac:dyDescent="0.3">
      <c r="A370" s="202"/>
      <c r="B370" s="202"/>
      <c r="C370" s="202"/>
      <c r="D370" s="202"/>
      <c r="E370" s="463"/>
    </row>
    <row r="371" spans="1:5" x14ac:dyDescent="0.3">
      <c r="A371" s="202"/>
      <c r="B371" s="202"/>
      <c r="C371" s="202"/>
      <c r="D371" s="202"/>
      <c r="E371" s="463"/>
    </row>
    <row r="372" spans="1:5" x14ac:dyDescent="0.3">
      <c r="A372" s="202"/>
      <c r="B372" s="202"/>
      <c r="C372" s="202"/>
      <c r="D372" s="202"/>
      <c r="E372" s="463"/>
    </row>
    <row r="373" spans="1:5" x14ac:dyDescent="0.3">
      <c r="A373" s="202"/>
      <c r="B373" s="202"/>
      <c r="C373" s="202"/>
      <c r="D373" s="202"/>
      <c r="E373" s="463"/>
    </row>
    <row r="374" spans="1:5" x14ac:dyDescent="0.3">
      <c r="A374" s="202"/>
      <c r="B374" s="202"/>
      <c r="C374" s="202"/>
      <c r="D374" s="202"/>
      <c r="E374" s="463"/>
    </row>
    <row r="375" spans="1:5" x14ac:dyDescent="0.3">
      <c r="A375" s="202"/>
      <c r="B375" s="202"/>
      <c r="C375" s="202"/>
      <c r="D375" s="202"/>
      <c r="E375" s="463"/>
    </row>
    <row r="376" spans="1:5" x14ac:dyDescent="0.3">
      <c r="A376" s="202"/>
      <c r="B376" s="202"/>
      <c r="C376" s="202"/>
      <c r="D376" s="202"/>
      <c r="E376" s="463"/>
    </row>
    <row r="377" spans="1:5" x14ac:dyDescent="0.3">
      <c r="A377" s="202"/>
      <c r="B377" s="202"/>
      <c r="C377" s="202"/>
      <c r="D377" s="202"/>
      <c r="E377" s="463"/>
    </row>
    <row r="378" spans="1:5" x14ac:dyDescent="0.3">
      <c r="A378" s="202"/>
      <c r="B378" s="202"/>
      <c r="C378" s="202"/>
      <c r="D378" s="202"/>
      <c r="E378" s="463"/>
    </row>
    <row r="379" spans="1:5" x14ac:dyDescent="0.3">
      <c r="A379" s="202"/>
      <c r="B379" s="202"/>
      <c r="C379" s="202"/>
      <c r="D379" s="202"/>
      <c r="E379" s="463"/>
    </row>
    <row r="380" spans="1:5" x14ac:dyDescent="0.3">
      <c r="A380" s="202"/>
      <c r="B380" s="202"/>
      <c r="C380" s="202"/>
      <c r="D380" s="202"/>
      <c r="E380" s="463"/>
    </row>
    <row r="381" spans="1:5" x14ac:dyDescent="0.3">
      <c r="A381" s="202"/>
      <c r="B381" s="202"/>
      <c r="C381" s="202"/>
      <c r="D381" s="202"/>
      <c r="E381" s="463"/>
    </row>
    <row r="382" spans="1:5" x14ac:dyDescent="0.3">
      <c r="A382" s="202"/>
      <c r="B382" s="202"/>
      <c r="C382" s="202"/>
      <c r="D382" s="202"/>
      <c r="E382" s="463"/>
    </row>
    <row r="383" spans="1:5" x14ac:dyDescent="0.3">
      <c r="A383" s="202"/>
      <c r="B383" s="202"/>
      <c r="C383" s="202"/>
      <c r="D383" s="202"/>
      <c r="E383" s="463"/>
    </row>
    <row r="384" spans="1:5" x14ac:dyDescent="0.3">
      <c r="A384" s="202"/>
      <c r="B384" s="202"/>
      <c r="C384" s="202"/>
      <c r="D384" s="202"/>
      <c r="E384" s="463"/>
    </row>
    <row r="385" spans="1:5" x14ac:dyDescent="0.3">
      <c r="A385" s="202"/>
      <c r="B385" s="202"/>
      <c r="C385" s="202"/>
      <c r="D385" s="202"/>
      <c r="E385" s="463"/>
    </row>
    <row r="386" spans="1:5" x14ac:dyDescent="0.3">
      <c r="A386" s="202"/>
      <c r="B386" s="202"/>
      <c r="C386" s="202"/>
      <c r="D386" s="202"/>
      <c r="E386" s="463"/>
    </row>
    <row r="387" spans="1:5" x14ac:dyDescent="0.3">
      <c r="A387" s="202"/>
      <c r="B387" s="202"/>
      <c r="C387" s="202"/>
      <c r="D387" s="202"/>
      <c r="E387" s="463"/>
    </row>
    <row r="388" spans="1:5" x14ac:dyDescent="0.3">
      <c r="A388" s="202"/>
      <c r="B388" s="202"/>
      <c r="C388" s="202"/>
      <c r="D388" s="202"/>
      <c r="E388" s="463"/>
    </row>
    <row r="389" spans="1:5" x14ac:dyDescent="0.3">
      <c r="A389" s="202"/>
      <c r="B389" s="202"/>
      <c r="C389" s="202"/>
      <c r="D389" s="202"/>
      <c r="E389" s="463"/>
    </row>
    <row r="390" spans="1:5" x14ac:dyDescent="0.3">
      <c r="A390" s="202"/>
      <c r="B390" s="202"/>
      <c r="C390" s="202"/>
      <c r="D390" s="202"/>
      <c r="E390" s="463"/>
    </row>
    <row r="391" spans="1:5" x14ac:dyDescent="0.3">
      <c r="A391" s="202"/>
      <c r="B391" s="202"/>
      <c r="C391" s="202"/>
      <c r="D391" s="202"/>
      <c r="E391" s="463"/>
    </row>
    <row r="392" spans="1:5" x14ac:dyDescent="0.3">
      <c r="A392" s="202"/>
      <c r="B392" s="202"/>
      <c r="C392" s="202"/>
      <c r="D392" s="202"/>
      <c r="E392" s="463"/>
    </row>
    <row r="393" spans="1:5" x14ac:dyDescent="0.3">
      <c r="A393" s="202"/>
      <c r="B393" s="202"/>
      <c r="C393" s="202"/>
      <c r="D393" s="202"/>
      <c r="E393" s="463"/>
    </row>
    <row r="394" spans="1:5" x14ac:dyDescent="0.3">
      <c r="A394" s="202"/>
      <c r="B394" s="202"/>
      <c r="C394" s="202"/>
      <c r="D394" s="202"/>
      <c r="E394" s="463"/>
    </row>
    <row r="395" spans="1:5" x14ac:dyDescent="0.3">
      <c r="A395" s="202"/>
      <c r="B395" s="202"/>
      <c r="C395" s="202"/>
      <c r="D395" s="202"/>
      <c r="E395" s="463"/>
    </row>
    <row r="396" spans="1:5" x14ac:dyDescent="0.3">
      <c r="A396" s="202"/>
      <c r="B396" s="202"/>
      <c r="C396" s="202"/>
      <c r="D396" s="202"/>
      <c r="E396" s="463"/>
    </row>
    <row r="397" spans="1:5" x14ac:dyDescent="0.3">
      <c r="A397" s="202"/>
      <c r="B397" s="202"/>
      <c r="C397" s="202"/>
      <c r="D397" s="202"/>
      <c r="E397" s="463"/>
    </row>
    <row r="398" spans="1:5" x14ac:dyDescent="0.3">
      <c r="A398" s="202"/>
      <c r="B398" s="202"/>
      <c r="C398" s="202"/>
      <c r="D398" s="202"/>
      <c r="E398" s="463"/>
    </row>
    <row r="399" spans="1:5" x14ac:dyDescent="0.3">
      <c r="A399" s="202"/>
      <c r="B399" s="202"/>
      <c r="C399" s="202"/>
      <c r="D399" s="202"/>
      <c r="E399" s="463"/>
    </row>
    <row r="400" spans="1:5" x14ac:dyDescent="0.3">
      <c r="A400" s="202"/>
      <c r="B400" s="202"/>
      <c r="C400" s="202"/>
      <c r="D400" s="202"/>
      <c r="E400" s="463"/>
    </row>
    <row r="401" spans="1:5" x14ac:dyDescent="0.3">
      <c r="A401" s="202"/>
      <c r="B401" s="202"/>
      <c r="C401" s="202"/>
      <c r="D401" s="202"/>
      <c r="E401" s="463"/>
    </row>
    <row r="402" spans="1:5" x14ac:dyDescent="0.3">
      <c r="A402" s="202"/>
      <c r="B402" s="202"/>
      <c r="C402" s="202"/>
      <c r="D402" s="202"/>
      <c r="E402" s="463"/>
    </row>
    <row r="403" spans="1:5" x14ac:dyDescent="0.3">
      <c r="A403" s="202"/>
      <c r="B403" s="202"/>
      <c r="C403" s="202"/>
      <c r="D403" s="202"/>
      <c r="E403" s="463"/>
    </row>
    <row r="404" spans="1:5" x14ac:dyDescent="0.3">
      <c r="A404" s="202"/>
      <c r="B404" s="202"/>
      <c r="C404" s="202"/>
      <c r="D404" s="202"/>
      <c r="E404" s="463"/>
    </row>
    <row r="405" spans="1:5" x14ac:dyDescent="0.3">
      <c r="A405" s="202"/>
      <c r="B405" s="202"/>
      <c r="C405" s="202"/>
      <c r="D405" s="202"/>
      <c r="E405" s="463"/>
    </row>
    <row r="406" spans="1:5" x14ac:dyDescent="0.3">
      <c r="A406" s="202"/>
      <c r="B406" s="202"/>
      <c r="C406" s="202"/>
      <c r="D406" s="202"/>
      <c r="E406" s="463"/>
    </row>
    <row r="407" spans="1:5" x14ac:dyDescent="0.3">
      <c r="A407" s="202"/>
      <c r="B407" s="202"/>
      <c r="C407" s="202"/>
      <c r="D407" s="202"/>
      <c r="E407" s="463"/>
    </row>
    <row r="408" spans="1:5" x14ac:dyDescent="0.3">
      <c r="A408" s="202"/>
      <c r="B408" s="202"/>
      <c r="C408" s="202"/>
      <c r="D408" s="202"/>
      <c r="E408" s="463"/>
    </row>
    <row r="409" spans="1:5" x14ac:dyDescent="0.3">
      <c r="A409" s="202"/>
      <c r="B409" s="202"/>
      <c r="C409" s="202"/>
      <c r="D409" s="202"/>
      <c r="E409" s="463"/>
    </row>
    <row r="410" spans="1:5" x14ac:dyDescent="0.3">
      <c r="A410" s="202"/>
      <c r="B410" s="202"/>
      <c r="C410" s="202"/>
      <c r="D410" s="202"/>
      <c r="E410" s="463"/>
    </row>
    <row r="411" spans="1:5" x14ac:dyDescent="0.3">
      <c r="A411" s="202"/>
      <c r="B411" s="202"/>
      <c r="C411" s="202"/>
      <c r="D411" s="202"/>
      <c r="E411" s="463"/>
    </row>
    <row r="412" spans="1:5" x14ac:dyDescent="0.3">
      <c r="A412" s="202"/>
      <c r="B412" s="202"/>
      <c r="C412" s="202"/>
      <c r="D412" s="202"/>
      <c r="E412" s="463"/>
    </row>
    <row r="413" spans="1:5" x14ac:dyDescent="0.3">
      <c r="A413" s="202"/>
      <c r="B413" s="202"/>
      <c r="C413" s="202"/>
      <c r="D413" s="202"/>
      <c r="E413" s="463"/>
    </row>
    <row r="414" spans="1:5" x14ac:dyDescent="0.3">
      <c r="A414" s="202"/>
      <c r="B414" s="202"/>
      <c r="C414" s="202"/>
      <c r="D414" s="202"/>
      <c r="E414" s="463"/>
    </row>
    <row r="415" spans="1:5" x14ac:dyDescent="0.3">
      <c r="A415" s="202"/>
      <c r="B415" s="202"/>
      <c r="C415" s="202"/>
      <c r="D415" s="202"/>
      <c r="E415" s="463"/>
    </row>
    <row r="416" spans="1:5" x14ac:dyDescent="0.3">
      <c r="A416" s="202"/>
      <c r="B416" s="202"/>
      <c r="C416" s="202"/>
      <c r="D416" s="202"/>
      <c r="E416" s="463"/>
    </row>
    <row r="417" spans="1:5" x14ac:dyDescent="0.3">
      <c r="A417" s="202"/>
      <c r="B417" s="202"/>
      <c r="C417" s="202"/>
      <c r="D417" s="202"/>
      <c r="E417" s="463"/>
    </row>
    <row r="418" spans="1:5" x14ac:dyDescent="0.3">
      <c r="A418" s="202"/>
      <c r="B418" s="202"/>
      <c r="C418" s="202"/>
      <c r="D418" s="202"/>
      <c r="E418" s="463"/>
    </row>
    <row r="419" spans="1:5" x14ac:dyDescent="0.3">
      <c r="A419" s="202"/>
      <c r="B419" s="202"/>
      <c r="C419" s="202"/>
      <c r="D419" s="202"/>
      <c r="E419" s="463"/>
    </row>
    <row r="420" spans="1:5" x14ac:dyDescent="0.3">
      <c r="A420" s="202"/>
      <c r="B420" s="202"/>
      <c r="C420" s="202"/>
      <c r="D420" s="202"/>
      <c r="E420" s="463"/>
    </row>
    <row r="421" spans="1:5" x14ac:dyDescent="0.3">
      <c r="A421" s="202"/>
      <c r="B421" s="202"/>
      <c r="C421" s="202"/>
      <c r="D421" s="202"/>
      <c r="E421" s="463"/>
    </row>
    <row r="422" spans="1:5" x14ac:dyDescent="0.3">
      <c r="A422" s="202"/>
      <c r="B422" s="202"/>
      <c r="C422" s="202"/>
      <c r="D422" s="202"/>
      <c r="E422" s="463"/>
    </row>
    <row r="423" spans="1:5" x14ac:dyDescent="0.3">
      <c r="A423" s="202"/>
      <c r="B423" s="202"/>
      <c r="C423" s="202"/>
      <c r="D423" s="202"/>
      <c r="E423" s="463"/>
    </row>
    <row r="424" spans="1:5" x14ac:dyDescent="0.3">
      <c r="A424" s="202"/>
      <c r="B424" s="202"/>
      <c r="C424" s="202"/>
      <c r="D424" s="202"/>
      <c r="E424" s="463"/>
    </row>
    <row r="425" spans="1:5" x14ac:dyDescent="0.3">
      <c r="A425" s="202"/>
      <c r="B425" s="202"/>
      <c r="C425" s="202"/>
      <c r="D425" s="202"/>
      <c r="E425" s="463"/>
    </row>
    <row r="426" spans="1:5" x14ac:dyDescent="0.3">
      <c r="A426" s="202"/>
      <c r="B426" s="202"/>
      <c r="C426" s="202"/>
      <c r="D426" s="202"/>
      <c r="E426" s="463"/>
    </row>
    <row r="427" spans="1:5" x14ac:dyDescent="0.3">
      <c r="A427" s="202"/>
      <c r="B427" s="202"/>
      <c r="C427" s="202"/>
      <c r="D427" s="202"/>
      <c r="E427" s="463"/>
    </row>
    <row r="428" spans="1:5" x14ac:dyDescent="0.3">
      <c r="A428" s="202"/>
      <c r="B428" s="202"/>
      <c r="C428" s="202"/>
      <c r="D428" s="202"/>
      <c r="E428" s="463"/>
    </row>
    <row r="429" spans="1:5" x14ac:dyDescent="0.3">
      <c r="A429" s="202"/>
      <c r="B429" s="202"/>
      <c r="C429" s="202"/>
      <c r="D429" s="202"/>
      <c r="E429" s="463"/>
    </row>
  </sheetData>
  <hyperlinks>
    <hyperlink ref="D315" r:id="rId1" xr:uid="{E837F243-D1CA-4563-94F9-908AEAB1574E}"/>
    <hyperlink ref="B307" location="'Link tool'!A1" display="Back" xr:uid="{8DBC4B31-D267-406B-A729-1685C4915BD7}"/>
    <hyperlink ref="F1" location="'Link tool'!A1" display="Back" xr:uid="{28B61B05-5715-4851-8149-FE719958200F}"/>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3D18-88E8-45C1-8234-1DF3AD023896}">
  <sheetPr codeName="Sheet101">
    <tabColor theme="4"/>
  </sheetPr>
  <dimension ref="A1:AK164"/>
  <sheetViews>
    <sheetView zoomScale="85" zoomScaleNormal="85" workbookViewId="0">
      <pane xSplit="4" ySplit="6" topLeftCell="E7" activePane="bottomRight" state="frozen"/>
      <selection pane="topRight" activeCell="H1" sqref="H1"/>
      <selection pane="bottomLeft" activeCell="A7" sqref="A7"/>
      <selection pane="bottomRight" activeCell="E6" sqref="E6"/>
    </sheetView>
  </sheetViews>
  <sheetFormatPr defaultRowHeight="14.4" x14ac:dyDescent="0.3"/>
  <cols>
    <col min="1" max="1" width="5.6640625" style="119" customWidth="1"/>
    <col min="2" max="3" width="21.44140625" style="119" customWidth="1"/>
    <col min="4" max="4" width="9.109375" style="257"/>
    <col min="5" max="30" width="9.109375" style="119"/>
  </cols>
  <sheetData>
    <row r="1" spans="1:37" x14ac:dyDescent="0.3">
      <c r="A1" s="972"/>
      <c r="B1" s="253" t="s">
        <v>336</v>
      </c>
      <c r="C1" s="989"/>
      <c r="D1" s="994"/>
      <c r="E1" s="992" t="s">
        <v>575</v>
      </c>
      <c r="F1" s="972"/>
      <c r="G1" s="972"/>
      <c r="H1" s="972"/>
      <c r="I1" s="972"/>
      <c r="J1" s="972"/>
      <c r="K1" s="989"/>
      <c r="L1" s="974"/>
      <c r="M1" s="989"/>
      <c r="N1" s="974"/>
      <c r="O1" s="972"/>
      <c r="P1" s="972"/>
      <c r="Q1" s="972"/>
      <c r="R1" s="972"/>
      <c r="S1" s="989"/>
      <c r="T1" s="974"/>
      <c r="U1" s="972"/>
      <c r="V1" s="972"/>
      <c r="W1" s="972"/>
      <c r="X1" s="989"/>
      <c r="Y1" s="974"/>
      <c r="Z1" s="972"/>
      <c r="AA1" s="972"/>
      <c r="AB1" s="972"/>
      <c r="AC1" s="972"/>
      <c r="AD1" s="972"/>
      <c r="AE1" s="972"/>
      <c r="AF1" s="972"/>
      <c r="AG1" s="972"/>
      <c r="AH1" s="972"/>
      <c r="AI1" s="989"/>
      <c r="AJ1" s="974"/>
      <c r="AK1" s="972"/>
    </row>
    <row r="2" spans="1:37" x14ac:dyDescent="0.3">
      <c r="A2" s="972"/>
      <c r="B2" s="253" t="s">
        <v>337</v>
      </c>
      <c r="C2" s="989"/>
      <c r="D2" s="994"/>
      <c r="E2" s="993"/>
      <c r="F2" s="973"/>
      <c r="G2" s="973"/>
      <c r="H2" s="973"/>
      <c r="I2" s="973"/>
      <c r="J2" s="973"/>
      <c r="K2" s="990"/>
      <c r="L2" s="975"/>
      <c r="M2" s="990"/>
      <c r="N2" s="975"/>
      <c r="O2" s="973"/>
      <c r="P2" s="973"/>
      <c r="Q2" s="973"/>
      <c r="R2" s="973"/>
      <c r="S2" s="990"/>
      <c r="T2" s="975"/>
      <c r="U2" s="973"/>
      <c r="V2" s="973"/>
      <c r="W2" s="973"/>
      <c r="X2" s="990"/>
      <c r="Y2" s="975"/>
      <c r="Z2" s="973"/>
      <c r="AA2" s="973"/>
      <c r="AB2" s="973"/>
      <c r="AC2" s="973"/>
      <c r="AD2" s="973"/>
      <c r="AE2" s="973"/>
      <c r="AF2" s="973"/>
      <c r="AG2" s="973"/>
      <c r="AH2" s="973"/>
      <c r="AI2" s="990"/>
      <c r="AJ2" s="975"/>
      <c r="AK2" s="973"/>
    </row>
    <row r="3" spans="1:37" ht="30" customHeight="1" x14ac:dyDescent="0.3">
      <c r="A3" s="972"/>
      <c r="B3" s="248" t="s">
        <v>338</v>
      </c>
      <c r="C3" s="995" t="s">
        <v>576</v>
      </c>
      <c r="D3" s="996"/>
      <c r="E3" s="976" t="s">
        <v>305</v>
      </c>
      <c r="F3" s="978"/>
      <c r="G3" s="978"/>
      <c r="H3" s="978"/>
      <c r="I3" s="978"/>
      <c r="J3" s="978"/>
      <c r="K3" s="980"/>
      <c r="L3" s="987" t="s">
        <v>306</v>
      </c>
      <c r="M3" s="985"/>
      <c r="N3" s="976" t="s">
        <v>307</v>
      </c>
      <c r="O3" s="978"/>
      <c r="P3" s="978"/>
      <c r="Q3" s="978"/>
      <c r="R3" s="978"/>
      <c r="S3" s="980"/>
      <c r="T3" s="987" t="s">
        <v>308</v>
      </c>
      <c r="U3" s="983"/>
      <c r="V3" s="983"/>
      <c r="W3" s="983"/>
      <c r="X3" s="985"/>
      <c r="Y3" s="976" t="s">
        <v>309</v>
      </c>
      <c r="Z3" s="978"/>
      <c r="AA3" s="978"/>
      <c r="AB3" s="978"/>
      <c r="AC3" s="978"/>
      <c r="AD3" s="978"/>
      <c r="AE3" s="978"/>
      <c r="AF3" s="978"/>
      <c r="AG3" s="980"/>
      <c r="AH3" s="976" t="s">
        <v>310</v>
      </c>
      <c r="AI3" s="978"/>
      <c r="AJ3" s="978"/>
      <c r="AK3" s="980"/>
    </row>
    <row r="4" spans="1:37" x14ac:dyDescent="0.3">
      <c r="A4" s="972"/>
      <c r="B4" s="248" t="s">
        <v>339</v>
      </c>
      <c r="C4" s="995"/>
      <c r="D4" s="996"/>
      <c r="E4" s="977"/>
      <c r="F4" s="979"/>
      <c r="G4" s="979"/>
      <c r="H4" s="979"/>
      <c r="I4" s="979"/>
      <c r="J4" s="979"/>
      <c r="K4" s="981"/>
      <c r="L4" s="988"/>
      <c r="M4" s="986"/>
      <c r="N4" s="977"/>
      <c r="O4" s="979"/>
      <c r="P4" s="979"/>
      <c r="Q4" s="979"/>
      <c r="R4" s="979"/>
      <c r="S4" s="981"/>
      <c r="T4" s="988"/>
      <c r="U4" s="984"/>
      <c r="V4" s="984"/>
      <c r="W4" s="984"/>
      <c r="X4" s="986"/>
      <c r="Y4" s="977"/>
      <c r="Z4" s="979"/>
      <c r="AA4" s="979"/>
      <c r="AB4" s="979"/>
      <c r="AC4" s="979"/>
      <c r="AD4" s="979"/>
      <c r="AE4" s="979"/>
      <c r="AF4" s="979"/>
      <c r="AG4" s="981"/>
      <c r="AH4" s="977"/>
      <c r="AI4" s="979"/>
      <c r="AJ4" s="979"/>
      <c r="AK4" s="981"/>
    </row>
    <row r="5" spans="1:37" x14ac:dyDescent="0.3">
      <c r="A5" s="265"/>
      <c r="B5" s="248"/>
      <c r="C5" s="266"/>
      <c r="D5" s="265"/>
      <c r="E5" s="265">
        <v>26</v>
      </c>
      <c r="F5" s="265">
        <v>12</v>
      </c>
      <c r="G5" s="265">
        <v>19</v>
      </c>
      <c r="H5" s="265">
        <v>22</v>
      </c>
      <c r="I5" s="265">
        <v>19</v>
      </c>
      <c r="J5" s="265">
        <v>14</v>
      </c>
      <c r="K5" s="266">
        <v>3</v>
      </c>
      <c r="L5" s="265">
        <v>22</v>
      </c>
      <c r="M5" s="254"/>
      <c r="N5" s="265">
        <v>12</v>
      </c>
      <c r="O5" s="265">
        <v>13</v>
      </c>
      <c r="P5" s="265">
        <v>50</v>
      </c>
      <c r="Q5" s="265">
        <v>33</v>
      </c>
      <c r="R5" s="265">
        <v>9</v>
      </c>
      <c r="S5" s="266">
        <v>22</v>
      </c>
      <c r="T5" s="265">
        <v>14</v>
      </c>
      <c r="U5" s="265">
        <v>5</v>
      </c>
      <c r="V5" s="265">
        <v>18</v>
      </c>
      <c r="W5" s="265">
        <v>5</v>
      </c>
      <c r="X5" s="266">
        <v>0</v>
      </c>
      <c r="Y5" s="265">
        <v>9</v>
      </c>
      <c r="Z5" s="265">
        <v>10</v>
      </c>
      <c r="AA5" s="265">
        <v>14</v>
      </c>
      <c r="AB5" s="265">
        <v>20</v>
      </c>
      <c r="AC5" s="265">
        <v>10</v>
      </c>
      <c r="AD5" s="265">
        <v>13</v>
      </c>
      <c r="AE5" s="265">
        <v>13</v>
      </c>
      <c r="AF5" s="265">
        <v>8</v>
      </c>
      <c r="AG5" s="266">
        <v>1</v>
      </c>
      <c r="AH5" s="265">
        <v>24</v>
      </c>
      <c r="AI5" s="265">
        <v>1</v>
      </c>
      <c r="AJ5" s="265">
        <v>7</v>
      </c>
      <c r="AK5" s="266">
        <v>2</v>
      </c>
    </row>
    <row r="6" spans="1:37" ht="66" x14ac:dyDescent="0.3">
      <c r="A6" s="248" t="s">
        <v>340</v>
      </c>
      <c r="B6" s="248" t="s">
        <v>341</v>
      </c>
      <c r="C6" s="249" t="s">
        <v>577</v>
      </c>
      <c r="D6" s="248"/>
      <c r="E6" s="248" t="s">
        <v>17</v>
      </c>
      <c r="F6" s="248" t="s">
        <v>311</v>
      </c>
      <c r="G6" s="248" t="s">
        <v>18</v>
      </c>
      <c r="H6" s="248" t="s">
        <v>278</v>
      </c>
      <c r="I6" s="248" t="s">
        <v>279</v>
      </c>
      <c r="J6" s="248" t="s">
        <v>578</v>
      </c>
      <c r="K6" s="249" t="s">
        <v>302</v>
      </c>
      <c r="L6" s="250" t="s">
        <v>312</v>
      </c>
      <c r="M6" s="298" t="s">
        <v>579</v>
      </c>
      <c r="N6" s="250" t="s">
        <v>313</v>
      </c>
      <c r="O6" s="250" t="s">
        <v>314</v>
      </c>
      <c r="P6" s="250" t="s">
        <v>315</v>
      </c>
      <c r="Q6" s="250" t="s">
        <v>316</v>
      </c>
      <c r="R6" s="250" t="s">
        <v>317</v>
      </c>
      <c r="S6" s="251" t="s">
        <v>318</v>
      </c>
      <c r="T6" s="250" t="s">
        <v>319</v>
      </c>
      <c r="U6" s="250" t="s">
        <v>320</v>
      </c>
      <c r="V6" s="250" t="s">
        <v>321</v>
      </c>
      <c r="W6" s="250" t="s">
        <v>322</v>
      </c>
      <c r="X6" s="251" t="s">
        <v>323</v>
      </c>
      <c r="Y6" s="250" t="s">
        <v>324</v>
      </c>
      <c r="Z6" s="250" t="s">
        <v>325</v>
      </c>
      <c r="AA6" s="250" t="s">
        <v>326</v>
      </c>
      <c r="AB6" s="250" t="s">
        <v>327</v>
      </c>
      <c r="AC6" s="250" t="s">
        <v>328</v>
      </c>
      <c r="AD6" s="250" t="s">
        <v>329</v>
      </c>
      <c r="AE6" s="250" t="s">
        <v>330</v>
      </c>
      <c r="AF6" s="250" t="s">
        <v>18</v>
      </c>
      <c r="AG6" s="251" t="s">
        <v>331</v>
      </c>
      <c r="AH6" s="250" t="s">
        <v>332</v>
      </c>
      <c r="AI6" s="250" t="s">
        <v>333</v>
      </c>
      <c r="AJ6" s="250" t="s">
        <v>334</v>
      </c>
      <c r="AK6" s="251" t="s">
        <v>335</v>
      </c>
    </row>
    <row r="7" spans="1:37" ht="57.6" x14ac:dyDescent="0.3">
      <c r="A7" s="265" t="s">
        <v>342</v>
      </c>
      <c r="B7" s="265" t="s">
        <v>343</v>
      </c>
      <c r="C7" s="266" t="s">
        <v>581</v>
      </c>
      <c r="D7" s="265" t="s">
        <v>580</v>
      </c>
      <c r="E7" s="265">
        <v>0</v>
      </c>
      <c r="F7" s="265">
        <v>0</v>
      </c>
      <c r="G7" s="265">
        <v>0</v>
      </c>
      <c r="H7" s="265">
        <v>0</v>
      </c>
      <c r="I7" s="265">
        <v>0</v>
      </c>
      <c r="J7" s="265">
        <v>1</v>
      </c>
      <c r="K7" s="266">
        <v>0</v>
      </c>
      <c r="L7" s="265">
        <v>1</v>
      </c>
      <c r="M7" s="254">
        <v>1</v>
      </c>
      <c r="N7" s="265">
        <v>0</v>
      </c>
      <c r="O7" s="265">
        <v>0</v>
      </c>
      <c r="P7" s="265">
        <v>0</v>
      </c>
      <c r="Q7" s="265">
        <v>0</v>
      </c>
      <c r="R7" s="265">
        <v>0</v>
      </c>
      <c r="S7" s="266">
        <v>1</v>
      </c>
      <c r="T7" s="265">
        <v>0</v>
      </c>
      <c r="U7" s="265">
        <v>0</v>
      </c>
      <c r="V7" s="265">
        <v>0</v>
      </c>
      <c r="W7" s="265">
        <v>0</v>
      </c>
      <c r="X7" s="266">
        <v>0</v>
      </c>
      <c r="Y7" s="265">
        <v>0</v>
      </c>
      <c r="Z7" s="265">
        <v>1</v>
      </c>
      <c r="AA7" s="265">
        <v>0</v>
      </c>
      <c r="AB7" s="265">
        <v>1</v>
      </c>
      <c r="AC7" s="265">
        <v>0</v>
      </c>
      <c r="AD7" s="265">
        <v>0</v>
      </c>
      <c r="AE7" s="265">
        <v>0</v>
      </c>
      <c r="AF7" s="265">
        <v>0</v>
      </c>
      <c r="AG7" s="266">
        <v>0</v>
      </c>
      <c r="AH7" s="265">
        <v>0</v>
      </c>
      <c r="AI7" s="265">
        <v>0</v>
      </c>
      <c r="AJ7" s="265">
        <v>0</v>
      </c>
      <c r="AK7" s="266">
        <v>0</v>
      </c>
    </row>
    <row r="8" spans="1:37" ht="28.8" x14ac:dyDescent="0.3">
      <c r="A8" s="265">
        <v>2.1</v>
      </c>
      <c r="B8" s="265" t="s">
        <v>582</v>
      </c>
      <c r="C8" s="266"/>
      <c r="D8" s="299"/>
      <c r="E8" s="265">
        <v>0</v>
      </c>
      <c r="F8" s="265">
        <v>0</v>
      </c>
      <c r="G8" s="265">
        <v>0</v>
      </c>
      <c r="H8" s="265">
        <v>0</v>
      </c>
      <c r="I8" s="265">
        <v>0</v>
      </c>
      <c r="J8" s="265">
        <v>0</v>
      </c>
      <c r="K8" s="266">
        <v>0</v>
      </c>
      <c r="L8" s="265">
        <v>0</v>
      </c>
      <c r="M8" s="254">
        <v>0</v>
      </c>
      <c r="N8" s="265">
        <v>0</v>
      </c>
      <c r="O8" s="265">
        <v>0</v>
      </c>
      <c r="P8" s="265">
        <v>0</v>
      </c>
      <c r="Q8" s="265">
        <v>0</v>
      </c>
      <c r="R8" s="265">
        <v>0</v>
      </c>
      <c r="S8" s="266">
        <v>0</v>
      </c>
      <c r="T8" s="265">
        <v>0</v>
      </c>
      <c r="U8" s="265">
        <v>0</v>
      </c>
      <c r="V8" s="265">
        <v>0</v>
      </c>
      <c r="W8" s="265">
        <v>0</v>
      </c>
      <c r="X8" s="266">
        <v>0</v>
      </c>
      <c r="Y8" s="265">
        <v>0</v>
      </c>
      <c r="Z8" s="265">
        <v>0</v>
      </c>
      <c r="AA8" s="265">
        <v>0</v>
      </c>
      <c r="AB8" s="265">
        <v>1</v>
      </c>
      <c r="AC8" s="265">
        <v>0</v>
      </c>
      <c r="AD8" s="265">
        <v>0</v>
      </c>
      <c r="AE8" s="265">
        <v>0</v>
      </c>
      <c r="AF8" s="265">
        <v>0</v>
      </c>
      <c r="AG8" s="266">
        <v>0</v>
      </c>
      <c r="AH8" s="265">
        <v>0</v>
      </c>
      <c r="AI8" s="265">
        <v>0</v>
      </c>
      <c r="AJ8" s="265">
        <v>0</v>
      </c>
      <c r="AK8" s="266">
        <v>0</v>
      </c>
    </row>
    <row r="9" spans="1:37" ht="28.8" x14ac:dyDescent="0.3">
      <c r="A9" s="265">
        <v>2.2000000000000002</v>
      </c>
      <c r="B9" s="265" t="s">
        <v>583</v>
      </c>
      <c r="C9" s="266"/>
      <c r="D9" s="299"/>
      <c r="E9" s="265">
        <v>0</v>
      </c>
      <c r="F9" s="265">
        <v>0</v>
      </c>
      <c r="G9" s="265">
        <v>0</v>
      </c>
      <c r="H9" s="265">
        <v>0</v>
      </c>
      <c r="I9" s="265">
        <v>0</v>
      </c>
      <c r="J9" s="265">
        <v>0</v>
      </c>
      <c r="K9" s="266">
        <v>0</v>
      </c>
      <c r="L9" s="265">
        <v>0</v>
      </c>
      <c r="M9" s="254">
        <v>0</v>
      </c>
      <c r="N9" s="265">
        <v>0</v>
      </c>
      <c r="O9" s="265">
        <v>0</v>
      </c>
      <c r="P9" s="265">
        <v>0</v>
      </c>
      <c r="Q9" s="265">
        <v>0</v>
      </c>
      <c r="R9" s="265">
        <v>0</v>
      </c>
      <c r="S9" s="266">
        <v>0</v>
      </c>
      <c r="T9" s="265">
        <v>0</v>
      </c>
      <c r="U9" s="265">
        <v>0</v>
      </c>
      <c r="V9" s="265">
        <v>0</v>
      </c>
      <c r="W9" s="265">
        <v>0</v>
      </c>
      <c r="X9" s="266">
        <v>0</v>
      </c>
      <c r="Y9" s="265">
        <v>0</v>
      </c>
      <c r="Z9" s="265">
        <v>0</v>
      </c>
      <c r="AA9" s="265">
        <v>0</v>
      </c>
      <c r="AB9" s="265">
        <v>1</v>
      </c>
      <c r="AC9" s="265">
        <v>0</v>
      </c>
      <c r="AD9" s="265">
        <v>0</v>
      </c>
      <c r="AE9" s="265">
        <v>0</v>
      </c>
      <c r="AF9" s="265">
        <v>0</v>
      </c>
      <c r="AG9" s="266">
        <v>0</v>
      </c>
      <c r="AH9" s="265">
        <v>0</v>
      </c>
      <c r="AI9" s="265">
        <v>0</v>
      </c>
      <c r="AJ9" s="265">
        <v>0</v>
      </c>
      <c r="AK9" s="266">
        <v>0</v>
      </c>
    </row>
    <row r="10" spans="1:37" ht="43.2" x14ac:dyDescent="0.3">
      <c r="A10" s="265">
        <v>3.1</v>
      </c>
      <c r="B10" s="265" t="s">
        <v>344</v>
      </c>
      <c r="C10" s="266" t="s">
        <v>584</v>
      </c>
      <c r="D10" s="265" t="s">
        <v>709</v>
      </c>
      <c r="E10" s="265">
        <v>0</v>
      </c>
      <c r="F10" s="265">
        <v>0</v>
      </c>
      <c r="G10" s="265">
        <v>0</v>
      </c>
      <c r="H10" s="265">
        <v>0</v>
      </c>
      <c r="I10" s="265">
        <v>0</v>
      </c>
      <c r="J10" s="265">
        <v>0</v>
      </c>
      <c r="K10" s="266">
        <v>0</v>
      </c>
      <c r="L10" s="265">
        <v>0</v>
      </c>
      <c r="M10" s="254">
        <v>0</v>
      </c>
      <c r="N10" s="265">
        <v>0</v>
      </c>
      <c r="O10" s="265">
        <v>0</v>
      </c>
      <c r="P10" s="265">
        <v>0</v>
      </c>
      <c r="Q10" s="265">
        <v>0</v>
      </c>
      <c r="R10" s="265">
        <v>0</v>
      </c>
      <c r="S10" s="266">
        <v>0</v>
      </c>
      <c r="T10" s="265">
        <v>0</v>
      </c>
      <c r="U10" s="265">
        <v>0</v>
      </c>
      <c r="V10" s="265">
        <v>0</v>
      </c>
      <c r="W10" s="265">
        <v>0</v>
      </c>
      <c r="X10" s="266">
        <v>0</v>
      </c>
      <c r="Y10" s="265">
        <v>1</v>
      </c>
      <c r="Z10" s="265">
        <v>0</v>
      </c>
      <c r="AA10" s="265">
        <v>0</v>
      </c>
      <c r="AB10" s="265">
        <v>0</v>
      </c>
      <c r="AC10" s="265">
        <v>0</v>
      </c>
      <c r="AD10" s="265">
        <v>0</v>
      </c>
      <c r="AE10" s="265">
        <v>0</v>
      </c>
      <c r="AF10" s="265">
        <v>0</v>
      </c>
      <c r="AG10" s="266">
        <v>0</v>
      </c>
      <c r="AH10" s="265">
        <v>0</v>
      </c>
      <c r="AI10" s="265">
        <v>0</v>
      </c>
      <c r="AJ10" s="265">
        <v>0</v>
      </c>
      <c r="AK10" s="266">
        <v>0</v>
      </c>
    </row>
    <row r="11" spans="1:37" ht="28.8" x14ac:dyDescent="0.3">
      <c r="A11" s="265">
        <v>3.2</v>
      </c>
      <c r="B11" s="265" t="s">
        <v>345</v>
      </c>
      <c r="C11" s="266" t="s">
        <v>585</v>
      </c>
      <c r="D11" s="265" t="s">
        <v>710</v>
      </c>
      <c r="E11" s="265">
        <v>0</v>
      </c>
      <c r="F11" s="265">
        <v>0</v>
      </c>
      <c r="G11" s="265">
        <v>0</v>
      </c>
      <c r="H11" s="265">
        <v>0</v>
      </c>
      <c r="I11" s="265">
        <v>0</v>
      </c>
      <c r="J11" s="265">
        <v>0</v>
      </c>
      <c r="K11" s="266">
        <v>0</v>
      </c>
      <c r="L11" s="265">
        <v>0</v>
      </c>
      <c r="M11" s="254">
        <v>0</v>
      </c>
      <c r="N11" s="265">
        <v>0</v>
      </c>
      <c r="O11" s="265">
        <v>0</v>
      </c>
      <c r="P11" s="265">
        <v>0</v>
      </c>
      <c r="Q11" s="265">
        <v>0</v>
      </c>
      <c r="R11" s="265">
        <v>0</v>
      </c>
      <c r="S11" s="266">
        <v>0</v>
      </c>
      <c r="T11" s="265">
        <v>0</v>
      </c>
      <c r="U11" s="265">
        <v>0</v>
      </c>
      <c r="V11" s="265">
        <v>0</v>
      </c>
      <c r="W11" s="265">
        <v>0</v>
      </c>
      <c r="X11" s="266">
        <v>0</v>
      </c>
      <c r="Y11" s="265">
        <v>1</v>
      </c>
      <c r="Z11" s="265">
        <v>0</v>
      </c>
      <c r="AA11" s="265">
        <v>0</v>
      </c>
      <c r="AB11" s="265">
        <v>0</v>
      </c>
      <c r="AC11" s="265">
        <v>0</v>
      </c>
      <c r="AD11" s="265">
        <v>0</v>
      </c>
      <c r="AE11" s="265">
        <v>0</v>
      </c>
      <c r="AF11" s="265">
        <v>0</v>
      </c>
      <c r="AG11" s="266">
        <v>0</v>
      </c>
      <c r="AH11" s="265">
        <v>0</v>
      </c>
      <c r="AI11" s="265">
        <v>0</v>
      </c>
      <c r="AJ11" s="265">
        <v>0</v>
      </c>
      <c r="AK11" s="266">
        <v>0</v>
      </c>
    </row>
    <row r="12" spans="1:37" ht="28.8" x14ac:dyDescent="0.3">
      <c r="A12" s="265">
        <v>3.3</v>
      </c>
      <c r="B12" s="265" t="s">
        <v>346</v>
      </c>
      <c r="C12" s="266" t="s">
        <v>586</v>
      </c>
      <c r="D12" s="265" t="s">
        <v>711</v>
      </c>
      <c r="E12" s="265">
        <v>0</v>
      </c>
      <c r="F12" s="265">
        <v>0</v>
      </c>
      <c r="G12" s="265">
        <v>0</v>
      </c>
      <c r="H12" s="265">
        <v>0</v>
      </c>
      <c r="I12" s="265">
        <v>0</v>
      </c>
      <c r="J12" s="265">
        <v>0</v>
      </c>
      <c r="K12" s="266">
        <v>0</v>
      </c>
      <c r="L12" s="265">
        <v>0</v>
      </c>
      <c r="M12" s="254">
        <v>0</v>
      </c>
      <c r="N12" s="265">
        <v>0</v>
      </c>
      <c r="O12" s="265">
        <v>0</v>
      </c>
      <c r="P12" s="265">
        <v>0</v>
      </c>
      <c r="Q12" s="265">
        <v>0</v>
      </c>
      <c r="R12" s="265">
        <v>0</v>
      </c>
      <c r="S12" s="266">
        <v>0</v>
      </c>
      <c r="T12" s="265">
        <v>0</v>
      </c>
      <c r="U12" s="265">
        <v>0</v>
      </c>
      <c r="V12" s="265">
        <v>0</v>
      </c>
      <c r="W12" s="265">
        <v>0</v>
      </c>
      <c r="X12" s="266">
        <v>0</v>
      </c>
      <c r="Y12" s="265">
        <v>1</v>
      </c>
      <c r="Z12" s="265">
        <v>0</v>
      </c>
      <c r="AA12" s="265">
        <v>0</v>
      </c>
      <c r="AB12" s="265">
        <v>0</v>
      </c>
      <c r="AC12" s="265">
        <v>0</v>
      </c>
      <c r="AD12" s="265">
        <v>0</v>
      </c>
      <c r="AE12" s="265">
        <v>0</v>
      </c>
      <c r="AF12" s="265">
        <v>0</v>
      </c>
      <c r="AG12" s="266">
        <v>0</v>
      </c>
      <c r="AH12" s="265">
        <v>0</v>
      </c>
      <c r="AI12" s="265">
        <v>0</v>
      </c>
      <c r="AJ12" s="265">
        <v>0</v>
      </c>
      <c r="AK12" s="266">
        <v>0</v>
      </c>
    </row>
    <row r="13" spans="1:37" ht="86.4" x14ac:dyDescent="0.3">
      <c r="A13" s="265">
        <v>4.0999999999999996</v>
      </c>
      <c r="B13" s="265" t="s">
        <v>347</v>
      </c>
      <c r="C13" s="266" t="s">
        <v>587</v>
      </c>
      <c r="D13" s="265" t="s">
        <v>712</v>
      </c>
      <c r="E13" s="265">
        <v>0</v>
      </c>
      <c r="F13" s="265">
        <v>0</v>
      </c>
      <c r="G13" s="265">
        <v>0</v>
      </c>
      <c r="H13" s="265">
        <v>0</v>
      </c>
      <c r="I13" s="265">
        <v>0</v>
      </c>
      <c r="J13" s="265">
        <v>0</v>
      </c>
      <c r="K13" s="266">
        <v>0</v>
      </c>
      <c r="L13" s="265">
        <v>0</v>
      </c>
      <c r="M13" s="254">
        <v>0</v>
      </c>
      <c r="N13" s="265">
        <v>0</v>
      </c>
      <c r="O13" s="265">
        <v>0</v>
      </c>
      <c r="P13" s="265">
        <v>0</v>
      </c>
      <c r="Q13" s="265">
        <v>0</v>
      </c>
      <c r="R13" s="265">
        <v>0</v>
      </c>
      <c r="S13" s="266">
        <v>1</v>
      </c>
      <c r="T13" s="265">
        <v>0</v>
      </c>
      <c r="U13" s="265">
        <v>0</v>
      </c>
      <c r="V13" s="265">
        <v>0</v>
      </c>
      <c r="W13" s="265">
        <v>0</v>
      </c>
      <c r="X13" s="266">
        <v>0</v>
      </c>
      <c r="Y13" s="265">
        <v>0</v>
      </c>
      <c r="Z13" s="265">
        <v>1</v>
      </c>
      <c r="AA13" s="265">
        <v>0</v>
      </c>
      <c r="AB13" s="265">
        <v>0</v>
      </c>
      <c r="AC13" s="265">
        <v>0</v>
      </c>
      <c r="AD13" s="265">
        <v>1</v>
      </c>
      <c r="AE13" s="265">
        <v>0</v>
      </c>
      <c r="AF13" s="265">
        <v>0</v>
      </c>
      <c r="AG13" s="266">
        <v>0</v>
      </c>
      <c r="AH13" s="265">
        <v>0</v>
      </c>
      <c r="AI13" s="265">
        <v>0</v>
      </c>
      <c r="AJ13" s="265">
        <v>0</v>
      </c>
      <c r="AK13" s="266">
        <v>0</v>
      </c>
    </row>
    <row r="14" spans="1:37" ht="28.8" x14ac:dyDescent="0.3">
      <c r="A14" s="267">
        <v>5.0999999999999996</v>
      </c>
      <c r="B14" s="267" t="s">
        <v>348</v>
      </c>
      <c r="C14" s="268" t="s">
        <v>589</v>
      </c>
      <c r="D14" s="265" t="s">
        <v>588</v>
      </c>
      <c r="E14" s="267">
        <v>1</v>
      </c>
      <c r="F14" s="267">
        <v>1</v>
      </c>
      <c r="G14" s="267">
        <v>0</v>
      </c>
      <c r="H14" s="267">
        <v>0</v>
      </c>
      <c r="I14" s="267">
        <v>0</v>
      </c>
      <c r="J14" s="267">
        <v>1</v>
      </c>
      <c r="K14" s="268">
        <v>0</v>
      </c>
      <c r="L14" s="267">
        <v>0</v>
      </c>
      <c r="M14" s="300">
        <v>0</v>
      </c>
      <c r="N14" s="267">
        <v>1</v>
      </c>
      <c r="O14" s="267">
        <v>0</v>
      </c>
      <c r="P14" s="267">
        <v>1</v>
      </c>
      <c r="Q14" s="267">
        <v>1</v>
      </c>
      <c r="R14" s="267">
        <v>0</v>
      </c>
      <c r="S14" s="268">
        <v>0</v>
      </c>
      <c r="T14" s="267">
        <v>0</v>
      </c>
      <c r="U14" s="267">
        <v>0</v>
      </c>
      <c r="V14" s="267">
        <v>0</v>
      </c>
      <c r="W14" s="267">
        <v>0</v>
      </c>
      <c r="X14" s="268">
        <v>0</v>
      </c>
      <c r="Y14" s="267">
        <v>0</v>
      </c>
      <c r="Z14" s="267">
        <v>0</v>
      </c>
      <c r="AA14" s="267">
        <v>0</v>
      </c>
      <c r="AB14" s="267">
        <v>0</v>
      </c>
      <c r="AC14" s="267">
        <v>0</v>
      </c>
      <c r="AD14" s="267">
        <v>0</v>
      </c>
      <c r="AE14" s="267">
        <v>0</v>
      </c>
      <c r="AF14" s="267">
        <v>0</v>
      </c>
      <c r="AG14" s="268">
        <v>0</v>
      </c>
      <c r="AH14" s="267">
        <v>0</v>
      </c>
      <c r="AI14" s="267">
        <v>0</v>
      </c>
      <c r="AJ14" s="267">
        <v>0</v>
      </c>
      <c r="AK14" s="268">
        <v>0</v>
      </c>
    </row>
    <row r="15" spans="1:37" ht="57.6" x14ac:dyDescent="0.3">
      <c r="A15" s="267">
        <v>5.2</v>
      </c>
      <c r="B15" s="267" t="s">
        <v>349</v>
      </c>
      <c r="C15" s="268" t="s">
        <v>590</v>
      </c>
      <c r="D15" s="265" t="s">
        <v>713</v>
      </c>
      <c r="E15" s="267">
        <v>0</v>
      </c>
      <c r="F15" s="267">
        <v>0</v>
      </c>
      <c r="G15" s="267">
        <v>0</v>
      </c>
      <c r="H15" s="267">
        <v>0</v>
      </c>
      <c r="I15" s="267">
        <v>0</v>
      </c>
      <c r="J15" s="267">
        <v>0</v>
      </c>
      <c r="K15" s="268">
        <v>0</v>
      </c>
      <c r="L15" s="267">
        <v>0</v>
      </c>
      <c r="M15" s="300">
        <v>0</v>
      </c>
      <c r="N15" s="267">
        <v>0</v>
      </c>
      <c r="O15" s="267">
        <v>0</v>
      </c>
      <c r="P15" s="267">
        <v>1</v>
      </c>
      <c r="Q15" s="267">
        <v>0</v>
      </c>
      <c r="R15" s="267">
        <v>0</v>
      </c>
      <c r="S15" s="268">
        <v>0</v>
      </c>
      <c r="T15" s="267">
        <v>0</v>
      </c>
      <c r="U15" s="267">
        <v>0</v>
      </c>
      <c r="V15" s="267">
        <v>0</v>
      </c>
      <c r="W15" s="267">
        <v>0</v>
      </c>
      <c r="X15" s="268">
        <v>0</v>
      </c>
      <c r="Y15" s="267">
        <v>0</v>
      </c>
      <c r="Z15" s="267">
        <v>0</v>
      </c>
      <c r="AA15" s="267">
        <v>0</v>
      </c>
      <c r="AB15" s="267">
        <v>0</v>
      </c>
      <c r="AC15" s="267">
        <v>0</v>
      </c>
      <c r="AD15" s="267">
        <v>0</v>
      </c>
      <c r="AE15" s="267">
        <v>0</v>
      </c>
      <c r="AF15" s="267">
        <v>0</v>
      </c>
      <c r="AG15" s="268">
        <v>0</v>
      </c>
      <c r="AH15" s="267">
        <v>0</v>
      </c>
      <c r="AI15" s="267">
        <v>0</v>
      </c>
      <c r="AJ15" s="267">
        <v>0</v>
      </c>
      <c r="AK15" s="268">
        <v>0</v>
      </c>
    </row>
    <row r="16" spans="1:37" ht="72" x14ac:dyDescent="0.3">
      <c r="A16" s="265">
        <v>6.1</v>
      </c>
      <c r="B16" s="265" t="s">
        <v>350</v>
      </c>
      <c r="C16" s="266" t="s">
        <v>591</v>
      </c>
      <c r="D16" s="265" t="s">
        <v>714</v>
      </c>
      <c r="E16" s="265">
        <v>0</v>
      </c>
      <c r="F16" s="265">
        <v>0</v>
      </c>
      <c r="G16" s="265">
        <v>0</v>
      </c>
      <c r="H16" s="265">
        <v>0</v>
      </c>
      <c r="I16" s="265">
        <v>0</v>
      </c>
      <c r="J16" s="265">
        <v>0</v>
      </c>
      <c r="K16" s="266">
        <v>0</v>
      </c>
      <c r="L16" s="265">
        <v>0</v>
      </c>
      <c r="M16" s="254">
        <v>0</v>
      </c>
      <c r="N16" s="265">
        <v>0</v>
      </c>
      <c r="O16" s="265">
        <v>0</v>
      </c>
      <c r="P16" s="265">
        <v>0</v>
      </c>
      <c r="Q16" s="265">
        <v>0</v>
      </c>
      <c r="R16" s="265">
        <v>0</v>
      </c>
      <c r="S16" s="266">
        <v>0</v>
      </c>
      <c r="T16" s="265">
        <v>0</v>
      </c>
      <c r="U16" s="265">
        <v>0</v>
      </c>
      <c r="V16" s="265">
        <v>0</v>
      </c>
      <c r="W16" s="265">
        <v>0</v>
      </c>
      <c r="X16" s="266">
        <v>0</v>
      </c>
      <c r="Y16" s="265">
        <v>0</v>
      </c>
      <c r="Z16" s="265">
        <v>0</v>
      </c>
      <c r="AA16" s="265">
        <v>0</v>
      </c>
      <c r="AB16" s="265">
        <v>1</v>
      </c>
      <c r="AC16" s="265">
        <v>0</v>
      </c>
      <c r="AD16" s="265">
        <v>0</v>
      </c>
      <c r="AE16" s="265">
        <v>0</v>
      </c>
      <c r="AF16" s="265">
        <v>0</v>
      </c>
      <c r="AG16" s="266">
        <v>0</v>
      </c>
      <c r="AH16" s="265">
        <v>0</v>
      </c>
      <c r="AI16" s="265">
        <v>0</v>
      </c>
      <c r="AJ16" s="265">
        <v>0</v>
      </c>
      <c r="AK16" s="266">
        <v>0</v>
      </c>
    </row>
    <row r="17" spans="1:37" ht="57.6" x14ac:dyDescent="0.3">
      <c r="A17" s="265">
        <v>6.2</v>
      </c>
      <c r="B17" s="265" t="s">
        <v>351</v>
      </c>
      <c r="C17" s="266" t="s">
        <v>581</v>
      </c>
      <c r="D17" s="265" t="s">
        <v>715</v>
      </c>
      <c r="E17" s="265">
        <v>0</v>
      </c>
      <c r="F17" s="265">
        <v>0</v>
      </c>
      <c r="G17" s="265">
        <v>0</v>
      </c>
      <c r="H17" s="265">
        <v>0</v>
      </c>
      <c r="I17" s="265">
        <v>0</v>
      </c>
      <c r="J17" s="265">
        <v>0</v>
      </c>
      <c r="K17" s="266">
        <v>0</v>
      </c>
      <c r="L17" s="265">
        <v>0</v>
      </c>
      <c r="M17" s="254">
        <v>0</v>
      </c>
      <c r="N17" s="265">
        <v>0</v>
      </c>
      <c r="O17" s="265">
        <v>0</v>
      </c>
      <c r="P17" s="265">
        <v>0</v>
      </c>
      <c r="Q17" s="265">
        <v>0</v>
      </c>
      <c r="R17" s="265">
        <v>0</v>
      </c>
      <c r="S17" s="266">
        <v>0</v>
      </c>
      <c r="T17" s="265">
        <v>0</v>
      </c>
      <c r="U17" s="265">
        <v>0</v>
      </c>
      <c r="V17" s="265">
        <v>0</v>
      </c>
      <c r="W17" s="265">
        <v>1</v>
      </c>
      <c r="X17" s="266">
        <v>0</v>
      </c>
      <c r="Y17" s="265">
        <v>0</v>
      </c>
      <c r="Z17" s="265">
        <v>0</v>
      </c>
      <c r="AA17" s="265">
        <v>0</v>
      </c>
      <c r="AB17" s="265">
        <v>1</v>
      </c>
      <c r="AC17" s="265">
        <v>1</v>
      </c>
      <c r="AD17" s="265">
        <v>0</v>
      </c>
      <c r="AE17" s="265">
        <v>0</v>
      </c>
      <c r="AF17" s="265">
        <v>0</v>
      </c>
      <c r="AG17" s="266">
        <v>0</v>
      </c>
      <c r="AH17" s="265">
        <v>0</v>
      </c>
      <c r="AI17" s="265">
        <v>0</v>
      </c>
      <c r="AJ17" s="265">
        <v>0</v>
      </c>
      <c r="AK17" s="266">
        <v>0</v>
      </c>
    </row>
    <row r="18" spans="1:37" ht="57.6" x14ac:dyDescent="0.3">
      <c r="A18" s="265">
        <v>6.3</v>
      </c>
      <c r="B18" s="265" t="s">
        <v>352</v>
      </c>
      <c r="C18" s="266" t="s">
        <v>592</v>
      </c>
      <c r="D18" s="265" t="s">
        <v>716</v>
      </c>
      <c r="E18" s="265">
        <v>0</v>
      </c>
      <c r="F18" s="265">
        <v>0</v>
      </c>
      <c r="G18" s="265">
        <v>0</v>
      </c>
      <c r="H18" s="265">
        <v>0</v>
      </c>
      <c r="I18" s="265">
        <v>0</v>
      </c>
      <c r="J18" s="265">
        <v>0</v>
      </c>
      <c r="K18" s="266">
        <v>0</v>
      </c>
      <c r="L18" s="265">
        <v>0</v>
      </c>
      <c r="M18" s="254">
        <v>0</v>
      </c>
      <c r="N18" s="265">
        <v>0</v>
      </c>
      <c r="O18" s="265">
        <v>0</v>
      </c>
      <c r="P18" s="265">
        <v>0</v>
      </c>
      <c r="Q18" s="265">
        <v>0</v>
      </c>
      <c r="R18" s="265">
        <v>0</v>
      </c>
      <c r="S18" s="266">
        <v>0</v>
      </c>
      <c r="T18" s="265">
        <v>0</v>
      </c>
      <c r="U18" s="265">
        <v>0</v>
      </c>
      <c r="V18" s="265">
        <v>0</v>
      </c>
      <c r="W18" s="265">
        <v>0</v>
      </c>
      <c r="X18" s="266">
        <v>0</v>
      </c>
      <c r="Y18" s="265">
        <v>0</v>
      </c>
      <c r="Z18" s="265">
        <v>0</v>
      </c>
      <c r="AA18" s="265">
        <v>0</v>
      </c>
      <c r="AB18" s="265">
        <v>1</v>
      </c>
      <c r="AC18" s="265">
        <v>0</v>
      </c>
      <c r="AD18" s="265">
        <v>0</v>
      </c>
      <c r="AE18" s="265">
        <v>0</v>
      </c>
      <c r="AF18" s="265">
        <v>0</v>
      </c>
      <c r="AG18" s="266">
        <v>0</v>
      </c>
      <c r="AH18" s="265">
        <v>0</v>
      </c>
      <c r="AI18" s="265">
        <v>0</v>
      </c>
      <c r="AJ18" s="265">
        <v>0</v>
      </c>
      <c r="AK18" s="266">
        <v>0</v>
      </c>
    </row>
    <row r="19" spans="1:37" ht="86.4" x14ac:dyDescent="0.3">
      <c r="A19" s="265">
        <v>6.4</v>
      </c>
      <c r="B19" s="265" t="s">
        <v>353</v>
      </c>
      <c r="C19" s="266" t="s">
        <v>581</v>
      </c>
      <c r="D19" s="265" t="s">
        <v>717</v>
      </c>
      <c r="E19" s="265">
        <v>0</v>
      </c>
      <c r="F19" s="265">
        <v>0</v>
      </c>
      <c r="G19" s="265">
        <v>0</v>
      </c>
      <c r="H19" s="265">
        <v>0</v>
      </c>
      <c r="I19" s="265">
        <v>0</v>
      </c>
      <c r="J19" s="265">
        <v>0</v>
      </c>
      <c r="K19" s="266">
        <v>0</v>
      </c>
      <c r="L19" s="265">
        <v>0</v>
      </c>
      <c r="M19" s="254">
        <v>0</v>
      </c>
      <c r="N19" s="265">
        <v>0</v>
      </c>
      <c r="O19" s="265">
        <v>0</v>
      </c>
      <c r="P19" s="265">
        <v>0</v>
      </c>
      <c r="Q19" s="265">
        <v>1</v>
      </c>
      <c r="R19" s="265">
        <v>0</v>
      </c>
      <c r="S19" s="266">
        <v>0</v>
      </c>
      <c r="T19" s="265">
        <v>0</v>
      </c>
      <c r="U19" s="265">
        <v>0</v>
      </c>
      <c r="V19" s="265">
        <v>0</v>
      </c>
      <c r="W19" s="265">
        <v>0</v>
      </c>
      <c r="X19" s="266">
        <v>0</v>
      </c>
      <c r="Y19" s="265">
        <v>0</v>
      </c>
      <c r="Z19" s="265">
        <v>0</v>
      </c>
      <c r="AA19" s="265">
        <v>0</v>
      </c>
      <c r="AB19" s="265">
        <v>0</v>
      </c>
      <c r="AC19" s="265">
        <v>0</v>
      </c>
      <c r="AD19" s="265">
        <v>0</v>
      </c>
      <c r="AE19" s="265">
        <v>0</v>
      </c>
      <c r="AF19" s="265">
        <v>0</v>
      </c>
      <c r="AG19" s="266">
        <v>0</v>
      </c>
      <c r="AH19" s="265">
        <v>0</v>
      </c>
      <c r="AI19" s="265">
        <v>0</v>
      </c>
      <c r="AJ19" s="265">
        <v>0</v>
      </c>
      <c r="AK19" s="266">
        <v>0</v>
      </c>
    </row>
    <row r="20" spans="1:37" ht="57.6" x14ac:dyDescent="0.3">
      <c r="A20" s="265">
        <v>6.5</v>
      </c>
      <c r="B20" s="265" t="s">
        <v>593</v>
      </c>
      <c r="C20" s="266"/>
      <c r="D20" s="299"/>
      <c r="E20" s="265">
        <v>0</v>
      </c>
      <c r="F20" s="265">
        <v>0</v>
      </c>
      <c r="G20" s="265">
        <v>0</v>
      </c>
      <c r="H20" s="265">
        <v>0</v>
      </c>
      <c r="I20" s="265">
        <v>0</v>
      </c>
      <c r="J20" s="265">
        <v>0</v>
      </c>
      <c r="K20" s="266">
        <v>0</v>
      </c>
      <c r="L20" s="265">
        <v>0</v>
      </c>
      <c r="M20" s="254">
        <v>0</v>
      </c>
      <c r="N20" s="265">
        <v>0</v>
      </c>
      <c r="O20" s="265">
        <v>0</v>
      </c>
      <c r="P20" s="265">
        <v>0</v>
      </c>
      <c r="Q20" s="265">
        <v>0</v>
      </c>
      <c r="R20" s="265">
        <v>0</v>
      </c>
      <c r="S20" s="266">
        <v>0</v>
      </c>
      <c r="T20" s="265">
        <v>0</v>
      </c>
      <c r="U20" s="265">
        <v>0</v>
      </c>
      <c r="V20" s="265">
        <v>0</v>
      </c>
      <c r="W20" s="265">
        <v>0</v>
      </c>
      <c r="X20" s="266">
        <v>0</v>
      </c>
      <c r="Y20" s="265">
        <v>0</v>
      </c>
      <c r="Z20" s="265">
        <v>0</v>
      </c>
      <c r="AA20" s="265">
        <v>0</v>
      </c>
      <c r="AB20" s="265">
        <v>0</v>
      </c>
      <c r="AC20" s="265">
        <v>0</v>
      </c>
      <c r="AD20" s="265">
        <v>0</v>
      </c>
      <c r="AE20" s="265">
        <v>0</v>
      </c>
      <c r="AF20" s="265">
        <v>0</v>
      </c>
      <c r="AG20" s="266">
        <v>0</v>
      </c>
      <c r="AH20" s="265">
        <v>0</v>
      </c>
      <c r="AI20" s="265">
        <v>0</v>
      </c>
      <c r="AJ20" s="265">
        <v>0</v>
      </c>
      <c r="AK20" s="266">
        <v>0</v>
      </c>
    </row>
    <row r="21" spans="1:37" ht="43.2" x14ac:dyDescent="0.3">
      <c r="A21" s="265">
        <v>6.6</v>
      </c>
      <c r="B21" s="265" t="s">
        <v>594</v>
      </c>
      <c r="C21" s="266"/>
      <c r="D21" s="299"/>
      <c r="E21" s="265">
        <v>0</v>
      </c>
      <c r="F21" s="265">
        <v>0</v>
      </c>
      <c r="G21" s="265">
        <v>0</v>
      </c>
      <c r="H21" s="265">
        <v>0</v>
      </c>
      <c r="I21" s="265">
        <v>0</v>
      </c>
      <c r="J21" s="265">
        <v>0</v>
      </c>
      <c r="K21" s="266">
        <v>0</v>
      </c>
      <c r="L21" s="265">
        <v>0</v>
      </c>
      <c r="M21" s="254">
        <v>0</v>
      </c>
      <c r="N21" s="265">
        <v>0</v>
      </c>
      <c r="O21" s="265">
        <v>0</v>
      </c>
      <c r="P21" s="265">
        <v>0</v>
      </c>
      <c r="Q21" s="265">
        <v>0</v>
      </c>
      <c r="R21" s="265">
        <v>0</v>
      </c>
      <c r="S21" s="266">
        <v>0</v>
      </c>
      <c r="T21" s="265">
        <v>0</v>
      </c>
      <c r="U21" s="265">
        <v>0</v>
      </c>
      <c r="V21" s="265">
        <v>0</v>
      </c>
      <c r="W21" s="265">
        <v>0</v>
      </c>
      <c r="X21" s="266">
        <v>0</v>
      </c>
      <c r="Y21" s="265">
        <v>0</v>
      </c>
      <c r="Z21" s="265">
        <v>0</v>
      </c>
      <c r="AA21" s="265">
        <v>0</v>
      </c>
      <c r="AB21" s="265">
        <v>0</v>
      </c>
      <c r="AC21" s="265">
        <v>0</v>
      </c>
      <c r="AD21" s="265">
        <v>0</v>
      </c>
      <c r="AE21" s="265">
        <v>0</v>
      </c>
      <c r="AF21" s="265">
        <v>0</v>
      </c>
      <c r="AG21" s="266">
        <v>0</v>
      </c>
      <c r="AH21" s="265">
        <v>0</v>
      </c>
      <c r="AI21" s="265">
        <v>0</v>
      </c>
      <c r="AJ21" s="265">
        <v>0</v>
      </c>
      <c r="AK21" s="266">
        <v>0</v>
      </c>
    </row>
    <row r="22" spans="1:37" ht="43.2" x14ac:dyDescent="0.3">
      <c r="A22" s="265">
        <v>6.7</v>
      </c>
      <c r="B22" s="265" t="s">
        <v>595</v>
      </c>
      <c r="C22" s="266"/>
      <c r="D22" s="299"/>
      <c r="E22" s="265">
        <v>0</v>
      </c>
      <c r="F22" s="265">
        <v>0</v>
      </c>
      <c r="G22" s="265">
        <v>0</v>
      </c>
      <c r="H22" s="265">
        <v>0</v>
      </c>
      <c r="I22" s="265">
        <v>0</v>
      </c>
      <c r="J22" s="265">
        <v>0</v>
      </c>
      <c r="K22" s="266">
        <v>0</v>
      </c>
      <c r="L22" s="265">
        <v>0</v>
      </c>
      <c r="M22" s="254">
        <v>0</v>
      </c>
      <c r="N22" s="265">
        <v>0</v>
      </c>
      <c r="O22" s="265">
        <v>0</v>
      </c>
      <c r="P22" s="265">
        <v>0</v>
      </c>
      <c r="Q22" s="265">
        <v>0</v>
      </c>
      <c r="R22" s="265">
        <v>0</v>
      </c>
      <c r="S22" s="266">
        <v>0</v>
      </c>
      <c r="T22" s="265">
        <v>0</v>
      </c>
      <c r="U22" s="265">
        <v>0</v>
      </c>
      <c r="V22" s="265">
        <v>0</v>
      </c>
      <c r="W22" s="265">
        <v>0</v>
      </c>
      <c r="X22" s="266">
        <v>0</v>
      </c>
      <c r="Y22" s="265">
        <v>0</v>
      </c>
      <c r="Z22" s="265">
        <v>0</v>
      </c>
      <c r="AA22" s="265">
        <v>0</v>
      </c>
      <c r="AB22" s="265">
        <v>1</v>
      </c>
      <c r="AC22" s="265">
        <v>0</v>
      </c>
      <c r="AD22" s="265">
        <v>0</v>
      </c>
      <c r="AE22" s="265">
        <v>0</v>
      </c>
      <c r="AF22" s="265">
        <v>0</v>
      </c>
      <c r="AG22" s="266">
        <v>0</v>
      </c>
      <c r="AH22" s="265">
        <v>0</v>
      </c>
      <c r="AI22" s="265">
        <v>0</v>
      </c>
      <c r="AJ22" s="265">
        <v>0</v>
      </c>
      <c r="AK22" s="266">
        <v>0</v>
      </c>
    </row>
    <row r="23" spans="1:37" ht="28.8" x14ac:dyDescent="0.3">
      <c r="A23" s="265">
        <v>6.8</v>
      </c>
      <c r="B23" s="265" t="s">
        <v>596</v>
      </c>
      <c r="C23" s="266"/>
      <c r="D23" s="299"/>
      <c r="E23" s="265">
        <v>0</v>
      </c>
      <c r="F23" s="265">
        <v>0</v>
      </c>
      <c r="G23" s="265">
        <v>0</v>
      </c>
      <c r="H23" s="265">
        <v>0</v>
      </c>
      <c r="I23" s="265">
        <v>0</v>
      </c>
      <c r="J23" s="265">
        <v>0</v>
      </c>
      <c r="K23" s="266">
        <v>0</v>
      </c>
      <c r="L23" s="265">
        <v>0</v>
      </c>
      <c r="M23" s="254">
        <v>0</v>
      </c>
      <c r="N23" s="265">
        <v>0</v>
      </c>
      <c r="O23" s="265">
        <v>0</v>
      </c>
      <c r="P23" s="265">
        <v>0</v>
      </c>
      <c r="Q23" s="265">
        <v>0</v>
      </c>
      <c r="R23" s="265">
        <v>0</v>
      </c>
      <c r="S23" s="266">
        <v>0</v>
      </c>
      <c r="T23" s="265">
        <v>0</v>
      </c>
      <c r="U23" s="265">
        <v>0</v>
      </c>
      <c r="V23" s="265">
        <v>0</v>
      </c>
      <c r="W23" s="265">
        <v>0</v>
      </c>
      <c r="X23" s="266">
        <v>0</v>
      </c>
      <c r="Y23" s="265">
        <v>0</v>
      </c>
      <c r="Z23" s="265">
        <v>0</v>
      </c>
      <c r="AA23" s="265">
        <v>0</v>
      </c>
      <c r="AB23" s="265">
        <v>1</v>
      </c>
      <c r="AC23" s="265">
        <v>0</v>
      </c>
      <c r="AD23" s="265">
        <v>0</v>
      </c>
      <c r="AE23" s="265">
        <v>0</v>
      </c>
      <c r="AF23" s="265">
        <v>0</v>
      </c>
      <c r="AG23" s="266">
        <v>0</v>
      </c>
      <c r="AH23" s="265">
        <v>0</v>
      </c>
      <c r="AI23" s="265">
        <v>0</v>
      </c>
      <c r="AJ23" s="265">
        <v>0</v>
      </c>
      <c r="AK23" s="266">
        <v>0</v>
      </c>
    </row>
    <row r="24" spans="1:37" ht="57.6" x14ac:dyDescent="0.3">
      <c r="A24" s="265">
        <v>6.9</v>
      </c>
      <c r="B24" s="265" t="s">
        <v>597</v>
      </c>
      <c r="C24" s="266"/>
      <c r="D24" s="299"/>
      <c r="E24" s="265">
        <v>0</v>
      </c>
      <c r="F24" s="265">
        <v>0</v>
      </c>
      <c r="G24" s="265">
        <v>0</v>
      </c>
      <c r="H24" s="265">
        <v>0</v>
      </c>
      <c r="I24" s="265">
        <v>0</v>
      </c>
      <c r="J24" s="265">
        <v>0</v>
      </c>
      <c r="K24" s="266">
        <v>0</v>
      </c>
      <c r="L24" s="265">
        <v>0</v>
      </c>
      <c r="M24" s="254">
        <v>0</v>
      </c>
      <c r="N24" s="265">
        <v>0</v>
      </c>
      <c r="O24" s="265">
        <v>0</v>
      </c>
      <c r="P24" s="265">
        <v>0</v>
      </c>
      <c r="Q24" s="265">
        <v>0</v>
      </c>
      <c r="R24" s="265">
        <v>0</v>
      </c>
      <c r="S24" s="266">
        <v>0</v>
      </c>
      <c r="T24" s="265">
        <v>0</v>
      </c>
      <c r="U24" s="265">
        <v>0</v>
      </c>
      <c r="V24" s="265">
        <v>0</v>
      </c>
      <c r="W24" s="265">
        <v>0</v>
      </c>
      <c r="X24" s="266">
        <v>0</v>
      </c>
      <c r="Y24" s="265">
        <v>0</v>
      </c>
      <c r="Z24" s="265">
        <v>0</v>
      </c>
      <c r="AA24" s="265">
        <v>0</v>
      </c>
      <c r="AB24" s="265">
        <v>1</v>
      </c>
      <c r="AC24" s="265">
        <v>0</v>
      </c>
      <c r="AD24" s="265">
        <v>0</v>
      </c>
      <c r="AE24" s="265">
        <v>0</v>
      </c>
      <c r="AF24" s="265">
        <v>0</v>
      </c>
      <c r="AG24" s="266">
        <v>0</v>
      </c>
      <c r="AH24" s="265">
        <v>0</v>
      </c>
      <c r="AI24" s="265">
        <v>0</v>
      </c>
      <c r="AJ24" s="265">
        <v>0</v>
      </c>
      <c r="AK24" s="266">
        <v>0</v>
      </c>
    </row>
    <row r="25" spans="1:37" ht="43.2" x14ac:dyDescent="0.3">
      <c r="A25" s="265">
        <v>6.1</v>
      </c>
      <c r="B25" s="265" t="s">
        <v>598</v>
      </c>
      <c r="C25" s="266"/>
      <c r="D25" s="299"/>
      <c r="E25" s="265">
        <v>0</v>
      </c>
      <c r="F25" s="265">
        <v>0</v>
      </c>
      <c r="G25" s="265">
        <v>0</v>
      </c>
      <c r="H25" s="265">
        <v>0</v>
      </c>
      <c r="I25" s="265">
        <v>0</v>
      </c>
      <c r="J25" s="265">
        <v>0</v>
      </c>
      <c r="K25" s="266">
        <v>0</v>
      </c>
      <c r="L25" s="265">
        <v>0</v>
      </c>
      <c r="M25" s="254">
        <v>0</v>
      </c>
      <c r="N25" s="265">
        <v>0</v>
      </c>
      <c r="O25" s="265">
        <v>0</v>
      </c>
      <c r="P25" s="265">
        <v>0</v>
      </c>
      <c r="Q25" s="265">
        <v>0</v>
      </c>
      <c r="R25" s="265">
        <v>0</v>
      </c>
      <c r="S25" s="266">
        <v>0</v>
      </c>
      <c r="T25" s="265">
        <v>0</v>
      </c>
      <c r="U25" s="265">
        <v>0</v>
      </c>
      <c r="V25" s="265">
        <v>0</v>
      </c>
      <c r="W25" s="265">
        <v>0</v>
      </c>
      <c r="X25" s="266">
        <v>0</v>
      </c>
      <c r="Y25" s="265">
        <v>0</v>
      </c>
      <c r="Z25" s="265">
        <v>0</v>
      </c>
      <c r="AA25" s="265">
        <v>0</v>
      </c>
      <c r="AB25" s="265">
        <v>1</v>
      </c>
      <c r="AC25" s="265">
        <v>0</v>
      </c>
      <c r="AD25" s="265">
        <v>0</v>
      </c>
      <c r="AE25" s="265">
        <v>0</v>
      </c>
      <c r="AF25" s="265">
        <v>0</v>
      </c>
      <c r="AG25" s="266">
        <v>0</v>
      </c>
      <c r="AH25" s="265">
        <v>0</v>
      </c>
      <c r="AI25" s="265">
        <v>0</v>
      </c>
      <c r="AJ25" s="265">
        <v>0</v>
      </c>
      <c r="AK25" s="266">
        <v>0</v>
      </c>
    </row>
    <row r="26" spans="1:37" ht="86.4" x14ac:dyDescent="0.3">
      <c r="A26" s="265">
        <v>7.1</v>
      </c>
      <c r="B26" s="265" t="s">
        <v>354</v>
      </c>
      <c r="C26" s="266" t="s">
        <v>581</v>
      </c>
      <c r="D26" s="265" t="s">
        <v>718</v>
      </c>
      <c r="E26" s="265">
        <v>0</v>
      </c>
      <c r="F26" s="265">
        <v>0</v>
      </c>
      <c r="G26" s="265">
        <v>0</v>
      </c>
      <c r="H26" s="265">
        <v>0</v>
      </c>
      <c r="I26" s="265">
        <v>0</v>
      </c>
      <c r="J26" s="265">
        <v>0</v>
      </c>
      <c r="K26" s="266">
        <v>0</v>
      </c>
      <c r="L26" s="265">
        <v>0</v>
      </c>
      <c r="M26" s="254"/>
      <c r="N26" s="265">
        <v>0</v>
      </c>
      <c r="O26" s="265">
        <v>0</v>
      </c>
      <c r="P26" s="265">
        <v>0</v>
      </c>
      <c r="Q26" s="265">
        <v>0</v>
      </c>
      <c r="R26" s="265">
        <v>0</v>
      </c>
      <c r="S26" s="266">
        <v>0</v>
      </c>
      <c r="T26" s="265">
        <v>0</v>
      </c>
      <c r="U26" s="265">
        <v>0</v>
      </c>
      <c r="V26" s="265">
        <v>0</v>
      </c>
      <c r="W26" s="265">
        <v>0</v>
      </c>
      <c r="X26" s="266">
        <v>0</v>
      </c>
      <c r="Y26" s="265">
        <v>0</v>
      </c>
      <c r="Z26" s="265">
        <v>0</v>
      </c>
      <c r="AA26" s="265">
        <v>0</v>
      </c>
      <c r="AB26" s="265">
        <v>1</v>
      </c>
      <c r="AC26" s="265">
        <v>0</v>
      </c>
      <c r="AD26" s="265">
        <v>0</v>
      </c>
      <c r="AE26" s="265">
        <v>0</v>
      </c>
      <c r="AF26" s="265">
        <v>0</v>
      </c>
      <c r="AG26" s="266">
        <v>0</v>
      </c>
      <c r="AH26" s="265">
        <v>0</v>
      </c>
      <c r="AI26" s="265">
        <v>0</v>
      </c>
      <c r="AJ26" s="265">
        <v>0</v>
      </c>
      <c r="AK26" s="266">
        <v>0</v>
      </c>
    </row>
    <row r="27" spans="1:37" ht="30" customHeight="1" x14ac:dyDescent="0.3">
      <c r="A27" s="970">
        <v>8.1</v>
      </c>
      <c r="B27" s="970" t="s">
        <v>355</v>
      </c>
      <c r="C27" s="268" t="s">
        <v>599</v>
      </c>
      <c r="D27" s="974" t="s">
        <v>719</v>
      </c>
      <c r="E27" s="970">
        <v>1</v>
      </c>
      <c r="F27" s="970">
        <v>0</v>
      </c>
      <c r="G27" s="970">
        <v>0</v>
      </c>
      <c r="H27" s="970">
        <v>1</v>
      </c>
      <c r="I27" s="970">
        <v>0</v>
      </c>
      <c r="J27" s="970">
        <v>0</v>
      </c>
      <c r="K27" s="971">
        <v>0</v>
      </c>
      <c r="L27" s="982">
        <v>0</v>
      </c>
      <c r="M27" s="997">
        <v>0</v>
      </c>
      <c r="N27" s="982">
        <v>1</v>
      </c>
      <c r="O27" s="970">
        <v>0</v>
      </c>
      <c r="P27" s="970">
        <v>1</v>
      </c>
      <c r="Q27" s="970">
        <v>1</v>
      </c>
      <c r="R27" s="970">
        <v>0</v>
      </c>
      <c r="S27" s="971">
        <v>0</v>
      </c>
      <c r="T27" s="982">
        <v>0</v>
      </c>
      <c r="U27" s="970">
        <v>0</v>
      </c>
      <c r="V27" s="970">
        <v>0</v>
      </c>
      <c r="W27" s="970">
        <v>0</v>
      </c>
      <c r="X27" s="971">
        <v>0</v>
      </c>
      <c r="Y27" s="982">
        <v>0</v>
      </c>
      <c r="Z27" s="970">
        <v>0</v>
      </c>
      <c r="AA27" s="970">
        <v>0</v>
      </c>
      <c r="AB27" s="970">
        <v>0</v>
      </c>
      <c r="AC27" s="970">
        <v>0</v>
      </c>
      <c r="AD27" s="970">
        <v>0</v>
      </c>
      <c r="AE27" s="970">
        <v>0</v>
      </c>
      <c r="AF27" s="970">
        <v>0</v>
      </c>
      <c r="AG27" s="971">
        <v>0</v>
      </c>
      <c r="AH27" s="982">
        <v>0</v>
      </c>
      <c r="AI27" s="970">
        <v>0</v>
      </c>
      <c r="AJ27" s="970">
        <v>0</v>
      </c>
      <c r="AK27" s="971">
        <v>0</v>
      </c>
    </row>
    <row r="28" spans="1:37" ht="43.2" x14ac:dyDescent="0.3">
      <c r="A28" s="970"/>
      <c r="B28" s="970"/>
      <c r="C28" s="268" t="s">
        <v>600</v>
      </c>
      <c r="D28" s="974"/>
      <c r="E28" s="970"/>
      <c r="F28" s="970"/>
      <c r="G28" s="970"/>
      <c r="H28" s="970"/>
      <c r="I28" s="970"/>
      <c r="J28" s="970"/>
      <c r="K28" s="971"/>
      <c r="L28" s="982"/>
      <c r="M28" s="997"/>
      <c r="N28" s="982"/>
      <c r="O28" s="970"/>
      <c r="P28" s="970"/>
      <c r="Q28" s="970"/>
      <c r="R28" s="970"/>
      <c r="S28" s="971"/>
      <c r="T28" s="982"/>
      <c r="U28" s="970"/>
      <c r="V28" s="970"/>
      <c r="W28" s="970"/>
      <c r="X28" s="971"/>
      <c r="Y28" s="982"/>
      <c r="Z28" s="970"/>
      <c r="AA28" s="970"/>
      <c r="AB28" s="970"/>
      <c r="AC28" s="970"/>
      <c r="AD28" s="970"/>
      <c r="AE28" s="970"/>
      <c r="AF28" s="970"/>
      <c r="AG28" s="971"/>
      <c r="AH28" s="982"/>
      <c r="AI28" s="970"/>
      <c r="AJ28" s="970"/>
      <c r="AK28" s="971"/>
    </row>
    <row r="29" spans="1:37" ht="57.6" x14ac:dyDescent="0.3">
      <c r="A29" s="267">
        <v>8.1999999999999993</v>
      </c>
      <c r="B29" s="267" t="s">
        <v>356</v>
      </c>
      <c r="C29" s="268" t="s">
        <v>601</v>
      </c>
      <c r="D29" s="265" t="s">
        <v>720</v>
      </c>
      <c r="E29" s="267">
        <v>0</v>
      </c>
      <c r="F29" s="267">
        <v>0</v>
      </c>
      <c r="G29" s="267">
        <v>0</v>
      </c>
      <c r="H29" s="267">
        <v>0</v>
      </c>
      <c r="I29" s="267">
        <v>0</v>
      </c>
      <c r="J29" s="267">
        <v>0</v>
      </c>
      <c r="K29" s="268">
        <v>0</v>
      </c>
      <c r="L29" s="267">
        <v>0</v>
      </c>
      <c r="M29" s="300">
        <v>0</v>
      </c>
      <c r="N29" s="267">
        <v>0</v>
      </c>
      <c r="O29" s="267">
        <v>1</v>
      </c>
      <c r="P29" s="267">
        <v>0</v>
      </c>
      <c r="Q29" s="267">
        <v>1</v>
      </c>
      <c r="R29" s="267">
        <v>1</v>
      </c>
      <c r="S29" s="268">
        <v>1</v>
      </c>
      <c r="T29" s="267">
        <v>0</v>
      </c>
      <c r="U29" s="267">
        <v>0</v>
      </c>
      <c r="V29" s="267">
        <v>0</v>
      </c>
      <c r="W29" s="267">
        <v>0</v>
      </c>
      <c r="X29" s="268">
        <v>0</v>
      </c>
      <c r="Y29" s="267">
        <v>0</v>
      </c>
      <c r="Z29" s="267">
        <v>0</v>
      </c>
      <c r="AA29" s="267">
        <v>1</v>
      </c>
      <c r="AB29" s="267">
        <v>0</v>
      </c>
      <c r="AC29" s="267">
        <v>0</v>
      </c>
      <c r="AD29" s="267">
        <v>0</v>
      </c>
      <c r="AE29" s="267">
        <v>0</v>
      </c>
      <c r="AF29" s="267">
        <v>0</v>
      </c>
      <c r="AG29" s="268">
        <v>0</v>
      </c>
      <c r="AH29" s="267">
        <v>0</v>
      </c>
      <c r="AI29" s="267">
        <v>0</v>
      </c>
      <c r="AJ29" s="267">
        <v>0</v>
      </c>
      <c r="AK29" s="268">
        <v>0</v>
      </c>
    </row>
    <row r="30" spans="1:37" ht="72" x14ac:dyDescent="0.3">
      <c r="A30" s="267">
        <v>8.3000000000000007</v>
      </c>
      <c r="B30" s="267" t="s">
        <v>357</v>
      </c>
      <c r="C30" s="268" t="s">
        <v>602</v>
      </c>
      <c r="D30" s="265" t="s">
        <v>721</v>
      </c>
      <c r="E30" s="267">
        <v>0</v>
      </c>
      <c r="F30" s="267">
        <v>0</v>
      </c>
      <c r="G30" s="267">
        <v>0</v>
      </c>
      <c r="H30" s="267">
        <v>0</v>
      </c>
      <c r="I30" s="267">
        <v>0</v>
      </c>
      <c r="J30" s="267">
        <v>0</v>
      </c>
      <c r="K30" s="268">
        <v>0</v>
      </c>
      <c r="L30" s="267">
        <v>0</v>
      </c>
      <c r="M30" s="300">
        <v>0</v>
      </c>
      <c r="N30" s="267">
        <v>0</v>
      </c>
      <c r="O30" s="267">
        <v>1</v>
      </c>
      <c r="P30" s="267">
        <v>0</v>
      </c>
      <c r="Q30" s="267">
        <v>1</v>
      </c>
      <c r="R30" s="267">
        <v>1</v>
      </c>
      <c r="S30" s="268">
        <v>1</v>
      </c>
      <c r="T30" s="267">
        <v>0</v>
      </c>
      <c r="U30" s="267">
        <v>0</v>
      </c>
      <c r="V30" s="267">
        <v>0</v>
      </c>
      <c r="W30" s="267">
        <v>0</v>
      </c>
      <c r="X30" s="268">
        <v>0</v>
      </c>
      <c r="Y30" s="267">
        <v>0</v>
      </c>
      <c r="Z30" s="267">
        <v>0</v>
      </c>
      <c r="AA30" s="267">
        <v>1</v>
      </c>
      <c r="AB30" s="267">
        <v>0</v>
      </c>
      <c r="AC30" s="267">
        <v>0</v>
      </c>
      <c r="AD30" s="267">
        <v>0</v>
      </c>
      <c r="AE30" s="267">
        <v>0</v>
      </c>
      <c r="AF30" s="267">
        <v>0</v>
      </c>
      <c r="AG30" s="268">
        <v>0</v>
      </c>
      <c r="AH30" s="267">
        <v>0</v>
      </c>
      <c r="AI30" s="267">
        <v>0</v>
      </c>
      <c r="AJ30" s="267">
        <v>0</v>
      </c>
      <c r="AK30" s="268">
        <v>0</v>
      </c>
    </row>
    <row r="31" spans="1:37" ht="72" x14ac:dyDescent="0.3">
      <c r="A31" s="267">
        <v>8.4</v>
      </c>
      <c r="B31" s="267" t="s">
        <v>358</v>
      </c>
      <c r="C31" s="268" t="s">
        <v>603</v>
      </c>
      <c r="D31" s="265" t="s">
        <v>722</v>
      </c>
      <c r="E31" s="267">
        <v>0</v>
      </c>
      <c r="F31" s="267">
        <v>0</v>
      </c>
      <c r="G31" s="267">
        <v>1</v>
      </c>
      <c r="H31" s="267">
        <v>0</v>
      </c>
      <c r="I31" s="267">
        <v>0</v>
      </c>
      <c r="J31" s="267">
        <v>0</v>
      </c>
      <c r="K31" s="268">
        <v>0</v>
      </c>
      <c r="L31" s="267">
        <v>0</v>
      </c>
      <c r="M31" s="300">
        <v>0</v>
      </c>
      <c r="N31" s="267">
        <v>0</v>
      </c>
      <c r="O31" s="267">
        <v>1</v>
      </c>
      <c r="P31" s="267">
        <v>0</v>
      </c>
      <c r="Q31" s="267">
        <v>0</v>
      </c>
      <c r="R31" s="267">
        <v>1</v>
      </c>
      <c r="S31" s="268">
        <v>1</v>
      </c>
      <c r="T31" s="267">
        <v>0</v>
      </c>
      <c r="U31" s="267">
        <v>0</v>
      </c>
      <c r="V31" s="267">
        <v>0</v>
      </c>
      <c r="W31" s="267">
        <v>0</v>
      </c>
      <c r="X31" s="268">
        <v>0</v>
      </c>
      <c r="Y31" s="267">
        <v>0</v>
      </c>
      <c r="Z31" s="267">
        <v>0</v>
      </c>
      <c r="AA31" s="267">
        <v>0</v>
      </c>
      <c r="AB31" s="267">
        <v>0</v>
      </c>
      <c r="AC31" s="267">
        <v>0</v>
      </c>
      <c r="AD31" s="267">
        <v>0</v>
      </c>
      <c r="AE31" s="267">
        <v>0</v>
      </c>
      <c r="AF31" s="267">
        <v>1</v>
      </c>
      <c r="AG31" s="268">
        <v>0</v>
      </c>
      <c r="AH31" s="267">
        <v>0</v>
      </c>
      <c r="AI31" s="267">
        <v>0</v>
      </c>
      <c r="AJ31" s="267">
        <v>0</v>
      </c>
      <c r="AK31" s="268">
        <v>0</v>
      </c>
    </row>
    <row r="32" spans="1:37" ht="28.8" x14ac:dyDescent="0.3">
      <c r="A32" s="265">
        <v>9.1</v>
      </c>
      <c r="B32" s="265" t="s">
        <v>359</v>
      </c>
      <c r="C32" s="266" t="s">
        <v>581</v>
      </c>
      <c r="D32" s="265" t="s">
        <v>723</v>
      </c>
      <c r="E32" s="265">
        <v>0</v>
      </c>
      <c r="F32" s="265">
        <v>0</v>
      </c>
      <c r="G32" s="265">
        <v>0</v>
      </c>
      <c r="H32" s="265">
        <v>0</v>
      </c>
      <c r="I32" s="265">
        <v>0</v>
      </c>
      <c r="J32" s="265">
        <v>0</v>
      </c>
      <c r="K32" s="266">
        <v>0</v>
      </c>
      <c r="L32" s="265">
        <v>0</v>
      </c>
      <c r="M32" s="254">
        <v>0</v>
      </c>
      <c r="N32" s="265">
        <v>0</v>
      </c>
      <c r="O32" s="265">
        <v>0</v>
      </c>
      <c r="P32" s="265">
        <v>0</v>
      </c>
      <c r="Q32" s="265">
        <v>0</v>
      </c>
      <c r="R32" s="265">
        <v>0</v>
      </c>
      <c r="S32" s="266">
        <v>0</v>
      </c>
      <c r="T32" s="265">
        <v>0</v>
      </c>
      <c r="U32" s="265">
        <v>0</v>
      </c>
      <c r="V32" s="265">
        <v>0</v>
      </c>
      <c r="W32" s="265">
        <v>0</v>
      </c>
      <c r="X32" s="266">
        <v>0</v>
      </c>
      <c r="Y32" s="265">
        <v>1</v>
      </c>
      <c r="Z32" s="265">
        <v>0</v>
      </c>
      <c r="AA32" s="265">
        <v>0</v>
      </c>
      <c r="AB32" s="265">
        <v>0</v>
      </c>
      <c r="AC32" s="265">
        <v>0</v>
      </c>
      <c r="AD32" s="265">
        <v>0</v>
      </c>
      <c r="AE32" s="265">
        <v>0</v>
      </c>
      <c r="AF32" s="265">
        <v>0</v>
      </c>
      <c r="AG32" s="266">
        <v>0</v>
      </c>
      <c r="AH32" s="265">
        <v>0</v>
      </c>
      <c r="AI32" s="265">
        <v>0</v>
      </c>
      <c r="AJ32" s="265">
        <v>0</v>
      </c>
      <c r="AK32" s="266">
        <v>0</v>
      </c>
    </row>
    <row r="33" spans="1:37" ht="72" x14ac:dyDescent="0.3">
      <c r="A33" s="265">
        <v>9.1999999999999993</v>
      </c>
      <c r="B33" s="265" t="s">
        <v>360</v>
      </c>
      <c r="C33" s="266" t="s">
        <v>604</v>
      </c>
      <c r="D33" s="265" t="s">
        <v>724</v>
      </c>
      <c r="E33" s="265">
        <v>0</v>
      </c>
      <c r="F33" s="265">
        <v>0</v>
      </c>
      <c r="G33" s="265">
        <v>0</v>
      </c>
      <c r="H33" s="265">
        <v>0</v>
      </c>
      <c r="I33" s="265">
        <v>0</v>
      </c>
      <c r="J33" s="265">
        <v>0</v>
      </c>
      <c r="K33" s="266">
        <v>0</v>
      </c>
      <c r="L33" s="265">
        <v>0</v>
      </c>
      <c r="M33" s="254">
        <v>0</v>
      </c>
      <c r="N33" s="265">
        <v>0</v>
      </c>
      <c r="O33" s="265">
        <v>0</v>
      </c>
      <c r="P33" s="265">
        <v>0</v>
      </c>
      <c r="Q33" s="265">
        <v>0</v>
      </c>
      <c r="R33" s="265">
        <v>0</v>
      </c>
      <c r="S33" s="266">
        <v>0</v>
      </c>
      <c r="T33" s="265">
        <v>0</v>
      </c>
      <c r="U33" s="265">
        <v>0</v>
      </c>
      <c r="V33" s="265">
        <v>1</v>
      </c>
      <c r="W33" s="265">
        <v>0</v>
      </c>
      <c r="X33" s="266">
        <v>0</v>
      </c>
      <c r="Y33" s="265">
        <v>0</v>
      </c>
      <c r="Z33" s="265">
        <v>0</v>
      </c>
      <c r="AA33" s="265">
        <v>0</v>
      </c>
      <c r="AB33" s="265">
        <v>0</v>
      </c>
      <c r="AC33" s="265">
        <v>0</v>
      </c>
      <c r="AD33" s="265">
        <v>0</v>
      </c>
      <c r="AE33" s="265">
        <v>0</v>
      </c>
      <c r="AF33" s="265">
        <v>0</v>
      </c>
      <c r="AG33" s="266">
        <v>0</v>
      </c>
      <c r="AH33" s="265">
        <v>0</v>
      </c>
      <c r="AI33" s="265">
        <v>0</v>
      </c>
      <c r="AJ33" s="265">
        <v>0</v>
      </c>
      <c r="AK33" s="266">
        <v>0</v>
      </c>
    </row>
    <row r="34" spans="1:37" ht="72" x14ac:dyDescent="0.3">
      <c r="A34" s="265">
        <v>9.4</v>
      </c>
      <c r="B34" s="265" t="s">
        <v>361</v>
      </c>
      <c r="C34" s="266" t="s">
        <v>605</v>
      </c>
      <c r="D34" s="265" t="s">
        <v>725</v>
      </c>
      <c r="E34" s="265">
        <v>0</v>
      </c>
      <c r="F34" s="265">
        <v>0</v>
      </c>
      <c r="G34" s="265">
        <v>0</v>
      </c>
      <c r="H34" s="265">
        <v>0</v>
      </c>
      <c r="I34" s="265">
        <v>0</v>
      </c>
      <c r="J34" s="265">
        <v>0</v>
      </c>
      <c r="K34" s="266">
        <v>0</v>
      </c>
      <c r="L34" s="265">
        <v>0</v>
      </c>
      <c r="M34" s="254">
        <v>0</v>
      </c>
      <c r="N34" s="265">
        <v>0</v>
      </c>
      <c r="O34" s="265">
        <v>0</v>
      </c>
      <c r="P34" s="265">
        <v>1</v>
      </c>
      <c r="Q34" s="265">
        <v>0</v>
      </c>
      <c r="R34" s="265">
        <v>0</v>
      </c>
      <c r="S34" s="266">
        <v>0</v>
      </c>
      <c r="T34" s="265">
        <v>1</v>
      </c>
      <c r="U34" s="265">
        <v>0</v>
      </c>
      <c r="V34" s="265">
        <v>0</v>
      </c>
      <c r="W34" s="265">
        <v>0</v>
      </c>
      <c r="X34" s="266">
        <v>0</v>
      </c>
      <c r="Y34" s="265">
        <v>0</v>
      </c>
      <c r="Z34" s="265">
        <v>0</v>
      </c>
      <c r="AA34" s="265">
        <v>0</v>
      </c>
      <c r="AB34" s="265">
        <v>0</v>
      </c>
      <c r="AC34" s="265">
        <v>0</v>
      </c>
      <c r="AD34" s="265">
        <v>0</v>
      </c>
      <c r="AE34" s="265">
        <v>0</v>
      </c>
      <c r="AF34" s="265">
        <v>0</v>
      </c>
      <c r="AG34" s="266">
        <v>0</v>
      </c>
      <c r="AH34" s="265">
        <v>0</v>
      </c>
      <c r="AI34" s="265">
        <v>0</v>
      </c>
      <c r="AJ34" s="265">
        <v>0</v>
      </c>
      <c r="AK34" s="266">
        <v>0</v>
      </c>
    </row>
    <row r="35" spans="1:37" ht="57.6" x14ac:dyDescent="0.3">
      <c r="A35" s="265">
        <v>9.5</v>
      </c>
      <c r="B35" s="265" t="s">
        <v>362</v>
      </c>
      <c r="C35" s="266" t="s">
        <v>606</v>
      </c>
      <c r="D35" s="265" t="s">
        <v>726</v>
      </c>
      <c r="E35" s="265">
        <v>0</v>
      </c>
      <c r="F35" s="265">
        <v>0</v>
      </c>
      <c r="G35" s="265">
        <v>0</v>
      </c>
      <c r="H35" s="265">
        <v>0</v>
      </c>
      <c r="I35" s="265">
        <v>0</v>
      </c>
      <c r="J35" s="265">
        <v>0</v>
      </c>
      <c r="K35" s="266">
        <v>0</v>
      </c>
      <c r="L35" s="265">
        <v>0</v>
      </c>
      <c r="M35" s="254">
        <v>0</v>
      </c>
      <c r="N35" s="265">
        <v>0</v>
      </c>
      <c r="O35" s="265">
        <v>0</v>
      </c>
      <c r="P35" s="265">
        <v>0</v>
      </c>
      <c r="Q35" s="265">
        <v>0</v>
      </c>
      <c r="R35" s="265">
        <v>0</v>
      </c>
      <c r="S35" s="266">
        <v>0</v>
      </c>
      <c r="T35" s="265">
        <v>0</v>
      </c>
      <c r="U35" s="265">
        <v>0</v>
      </c>
      <c r="V35" s="265">
        <v>1</v>
      </c>
      <c r="W35" s="265">
        <v>0</v>
      </c>
      <c r="X35" s="266">
        <v>0</v>
      </c>
      <c r="Y35" s="265">
        <v>0</v>
      </c>
      <c r="Z35" s="265">
        <v>0</v>
      </c>
      <c r="AA35" s="265">
        <v>0</v>
      </c>
      <c r="AB35" s="265">
        <v>0</v>
      </c>
      <c r="AC35" s="265">
        <v>0</v>
      </c>
      <c r="AD35" s="265">
        <v>0</v>
      </c>
      <c r="AE35" s="265">
        <v>0</v>
      </c>
      <c r="AF35" s="265">
        <v>0</v>
      </c>
      <c r="AG35" s="266">
        <v>0</v>
      </c>
      <c r="AH35" s="265">
        <v>0</v>
      </c>
      <c r="AI35" s="265">
        <v>0</v>
      </c>
      <c r="AJ35" s="265">
        <v>0</v>
      </c>
      <c r="AK35" s="266">
        <v>0</v>
      </c>
    </row>
    <row r="36" spans="1:37" ht="158.4" x14ac:dyDescent="0.3">
      <c r="A36" s="267">
        <v>10.1</v>
      </c>
      <c r="B36" s="267" t="s">
        <v>363</v>
      </c>
      <c r="C36" s="268" t="s">
        <v>581</v>
      </c>
      <c r="D36" s="265" t="s">
        <v>727</v>
      </c>
      <c r="E36" s="267">
        <v>0</v>
      </c>
      <c r="F36" s="267">
        <v>0</v>
      </c>
      <c r="G36" s="267">
        <v>1</v>
      </c>
      <c r="H36" s="267">
        <v>0</v>
      </c>
      <c r="I36" s="267">
        <v>0</v>
      </c>
      <c r="J36" s="267">
        <v>0</v>
      </c>
      <c r="K36" s="268">
        <v>0</v>
      </c>
      <c r="L36" s="267">
        <v>0</v>
      </c>
      <c r="M36" s="300">
        <v>0</v>
      </c>
      <c r="N36" s="267">
        <v>1</v>
      </c>
      <c r="O36" s="267">
        <v>0</v>
      </c>
      <c r="P36" s="267">
        <v>0</v>
      </c>
      <c r="Q36" s="267">
        <v>0</v>
      </c>
      <c r="R36" s="267">
        <v>0</v>
      </c>
      <c r="S36" s="268">
        <v>0</v>
      </c>
      <c r="T36" s="267">
        <v>0</v>
      </c>
      <c r="U36" s="267">
        <v>0</v>
      </c>
      <c r="V36" s="267">
        <v>0</v>
      </c>
      <c r="W36" s="267">
        <v>0</v>
      </c>
      <c r="X36" s="268">
        <v>0</v>
      </c>
      <c r="Y36" s="267">
        <v>0</v>
      </c>
      <c r="Z36" s="267">
        <v>0</v>
      </c>
      <c r="AA36" s="267">
        <v>0</v>
      </c>
      <c r="AB36" s="267">
        <v>0</v>
      </c>
      <c r="AC36" s="267">
        <v>0</v>
      </c>
      <c r="AD36" s="267">
        <v>0</v>
      </c>
      <c r="AE36" s="267">
        <v>0</v>
      </c>
      <c r="AF36" s="267">
        <v>1</v>
      </c>
      <c r="AG36" s="268">
        <v>0</v>
      </c>
      <c r="AH36" s="267">
        <v>0</v>
      </c>
      <c r="AI36" s="267">
        <v>0</v>
      </c>
      <c r="AJ36" s="267">
        <v>0</v>
      </c>
      <c r="AK36" s="268">
        <v>0</v>
      </c>
    </row>
    <row r="37" spans="1:37" ht="172.8" x14ac:dyDescent="0.3">
      <c r="A37" s="267">
        <v>10.199999999999999</v>
      </c>
      <c r="B37" s="267" t="s">
        <v>364</v>
      </c>
      <c r="C37" s="268" t="s">
        <v>581</v>
      </c>
      <c r="D37" s="265" t="s">
        <v>728</v>
      </c>
      <c r="E37" s="267">
        <v>0</v>
      </c>
      <c r="F37" s="267">
        <v>0</v>
      </c>
      <c r="G37" s="267">
        <v>0</v>
      </c>
      <c r="H37" s="267">
        <v>1</v>
      </c>
      <c r="I37" s="267">
        <v>0</v>
      </c>
      <c r="J37" s="267">
        <v>0</v>
      </c>
      <c r="K37" s="268">
        <v>0</v>
      </c>
      <c r="L37" s="267">
        <v>0</v>
      </c>
      <c r="M37" s="300">
        <v>0</v>
      </c>
      <c r="N37" s="267">
        <v>0</v>
      </c>
      <c r="O37" s="267">
        <v>1</v>
      </c>
      <c r="P37" s="267">
        <v>1</v>
      </c>
      <c r="Q37" s="267">
        <v>0</v>
      </c>
      <c r="R37" s="267">
        <v>1</v>
      </c>
      <c r="S37" s="268">
        <v>1</v>
      </c>
      <c r="T37" s="267">
        <v>0</v>
      </c>
      <c r="U37" s="267">
        <v>0</v>
      </c>
      <c r="V37" s="267">
        <v>0</v>
      </c>
      <c r="W37" s="267">
        <v>0</v>
      </c>
      <c r="X37" s="268">
        <v>0</v>
      </c>
      <c r="Y37" s="267">
        <v>0</v>
      </c>
      <c r="Z37" s="267">
        <v>0</v>
      </c>
      <c r="AA37" s="267">
        <v>0</v>
      </c>
      <c r="AB37" s="267">
        <v>0</v>
      </c>
      <c r="AC37" s="267">
        <v>0</v>
      </c>
      <c r="AD37" s="267">
        <v>1</v>
      </c>
      <c r="AE37" s="267">
        <v>0</v>
      </c>
      <c r="AF37" s="267">
        <v>0</v>
      </c>
      <c r="AG37" s="268">
        <v>0</v>
      </c>
      <c r="AH37" s="267">
        <v>0</v>
      </c>
      <c r="AI37" s="267">
        <v>0</v>
      </c>
      <c r="AJ37" s="267">
        <v>0</v>
      </c>
      <c r="AK37" s="268">
        <v>0</v>
      </c>
    </row>
    <row r="38" spans="1:37" ht="43.2" x14ac:dyDescent="0.3">
      <c r="A38" s="267">
        <v>11.1</v>
      </c>
      <c r="B38" s="267" t="s">
        <v>365</v>
      </c>
      <c r="C38" s="268" t="s">
        <v>581</v>
      </c>
      <c r="D38" s="265" t="s">
        <v>729</v>
      </c>
      <c r="E38" s="267">
        <v>0</v>
      </c>
      <c r="F38" s="267">
        <v>0</v>
      </c>
      <c r="G38" s="267">
        <v>0</v>
      </c>
      <c r="H38" s="267">
        <v>0</v>
      </c>
      <c r="I38" s="267">
        <v>0</v>
      </c>
      <c r="J38" s="267">
        <v>0</v>
      </c>
      <c r="K38" s="268">
        <v>0</v>
      </c>
      <c r="L38" s="267">
        <v>0</v>
      </c>
      <c r="M38" s="300">
        <v>0</v>
      </c>
      <c r="N38" s="267">
        <v>0</v>
      </c>
      <c r="O38" s="267">
        <v>0</v>
      </c>
      <c r="P38" s="267">
        <v>0</v>
      </c>
      <c r="Q38" s="267">
        <v>0</v>
      </c>
      <c r="R38" s="267">
        <v>0</v>
      </c>
      <c r="S38" s="268">
        <v>0</v>
      </c>
      <c r="T38" s="267">
        <v>0</v>
      </c>
      <c r="U38" s="267">
        <v>0</v>
      </c>
      <c r="V38" s="267">
        <v>0</v>
      </c>
      <c r="W38" s="267">
        <v>0</v>
      </c>
      <c r="X38" s="268">
        <v>0</v>
      </c>
      <c r="Y38" s="267">
        <v>0</v>
      </c>
      <c r="Z38" s="267">
        <v>0</v>
      </c>
      <c r="AA38" s="267">
        <v>0</v>
      </c>
      <c r="AB38" s="267">
        <v>0</v>
      </c>
      <c r="AC38" s="267">
        <v>0</v>
      </c>
      <c r="AD38" s="267">
        <v>0</v>
      </c>
      <c r="AE38" s="267">
        <v>0</v>
      </c>
      <c r="AF38" s="267">
        <v>0</v>
      </c>
      <c r="AG38" s="268">
        <v>0</v>
      </c>
      <c r="AH38" s="267">
        <v>1</v>
      </c>
      <c r="AI38" s="267">
        <v>0</v>
      </c>
      <c r="AJ38" s="267">
        <v>0</v>
      </c>
      <c r="AK38" s="268">
        <v>0</v>
      </c>
    </row>
    <row r="39" spans="1:37" ht="57.6" x14ac:dyDescent="0.3">
      <c r="A39" s="267">
        <v>11.2</v>
      </c>
      <c r="B39" s="267" t="s">
        <v>366</v>
      </c>
      <c r="C39" s="268" t="s">
        <v>607</v>
      </c>
      <c r="D39" s="265" t="s">
        <v>730</v>
      </c>
      <c r="E39" s="267">
        <v>1</v>
      </c>
      <c r="F39" s="267">
        <v>1</v>
      </c>
      <c r="G39" s="267">
        <v>0</v>
      </c>
      <c r="H39" s="267">
        <v>0</v>
      </c>
      <c r="I39" s="267">
        <v>0</v>
      </c>
      <c r="J39" s="267">
        <v>1</v>
      </c>
      <c r="K39" s="268">
        <v>0</v>
      </c>
      <c r="L39" s="267">
        <v>0</v>
      </c>
      <c r="M39" s="300">
        <v>0</v>
      </c>
      <c r="N39" s="267">
        <v>1</v>
      </c>
      <c r="O39" s="267">
        <v>0</v>
      </c>
      <c r="P39" s="267">
        <v>0</v>
      </c>
      <c r="Q39" s="267">
        <v>1</v>
      </c>
      <c r="R39" s="267">
        <v>0</v>
      </c>
      <c r="S39" s="268">
        <v>0</v>
      </c>
      <c r="T39" s="267">
        <v>0</v>
      </c>
      <c r="U39" s="267">
        <v>0</v>
      </c>
      <c r="V39" s="267">
        <v>0</v>
      </c>
      <c r="W39" s="267">
        <v>0</v>
      </c>
      <c r="X39" s="268">
        <v>0</v>
      </c>
      <c r="Y39" s="267">
        <v>0</v>
      </c>
      <c r="Z39" s="267">
        <v>0</v>
      </c>
      <c r="AA39" s="267">
        <v>1</v>
      </c>
      <c r="AB39" s="267">
        <v>0</v>
      </c>
      <c r="AC39" s="267">
        <v>0</v>
      </c>
      <c r="AD39" s="267">
        <v>1</v>
      </c>
      <c r="AE39" s="267">
        <v>0</v>
      </c>
      <c r="AF39" s="267">
        <v>0</v>
      </c>
      <c r="AG39" s="268">
        <v>0</v>
      </c>
      <c r="AH39" s="267">
        <v>0</v>
      </c>
      <c r="AI39" s="267">
        <v>0</v>
      </c>
      <c r="AJ39" s="267">
        <v>0</v>
      </c>
      <c r="AK39" s="268">
        <v>0</v>
      </c>
    </row>
    <row r="40" spans="1:37" ht="28.8" x14ac:dyDescent="0.3">
      <c r="A40" s="267">
        <v>11.3</v>
      </c>
      <c r="B40" s="267" t="s">
        <v>367</v>
      </c>
      <c r="C40" s="268" t="s">
        <v>609</v>
      </c>
      <c r="D40" s="265" t="s">
        <v>608</v>
      </c>
      <c r="E40" s="267">
        <v>1</v>
      </c>
      <c r="F40" s="267">
        <v>1</v>
      </c>
      <c r="G40" s="267">
        <v>0</v>
      </c>
      <c r="H40" s="267">
        <v>0</v>
      </c>
      <c r="I40" s="267">
        <v>0</v>
      </c>
      <c r="J40" s="267">
        <v>1</v>
      </c>
      <c r="K40" s="268">
        <v>0</v>
      </c>
      <c r="L40" s="267">
        <v>0</v>
      </c>
      <c r="M40" s="300">
        <v>0</v>
      </c>
      <c r="N40" s="267">
        <v>1</v>
      </c>
      <c r="O40" s="267">
        <v>0</v>
      </c>
      <c r="P40" s="267">
        <v>1</v>
      </c>
      <c r="Q40" s="267">
        <v>1</v>
      </c>
      <c r="R40" s="267">
        <v>1</v>
      </c>
      <c r="S40" s="268">
        <v>0</v>
      </c>
      <c r="T40" s="267">
        <v>0</v>
      </c>
      <c r="U40" s="267">
        <v>0</v>
      </c>
      <c r="V40" s="267">
        <v>0</v>
      </c>
      <c r="W40" s="267">
        <v>0</v>
      </c>
      <c r="X40" s="268">
        <v>0</v>
      </c>
      <c r="Y40" s="267">
        <v>0</v>
      </c>
      <c r="Z40" s="267">
        <v>0</v>
      </c>
      <c r="AA40" s="267">
        <v>0</v>
      </c>
      <c r="AB40" s="267">
        <v>0</v>
      </c>
      <c r="AC40" s="267">
        <v>0</v>
      </c>
      <c r="AD40" s="267">
        <v>0</v>
      </c>
      <c r="AE40" s="267">
        <v>0</v>
      </c>
      <c r="AF40" s="267">
        <v>0</v>
      </c>
      <c r="AG40" s="268">
        <v>0</v>
      </c>
      <c r="AH40" s="267">
        <v>0</v>
      </c>
      <c r="AI40" s="267">
        <v>0</v>
      </c>
      <c r="AJ40" s="267">
        <v>0</v>
      </c>
      <c r="AK40" s="268">
        <v>0</v>
      </c>
    </row>
    <row r="41" spans="1:37" x14ac:dyDescent="0.3">
      <c r="A41" s="267">
        <v>11.4</v>
      </c>
      <c r="B41" s="267" t="s">
        <v>368</v>
      </c>
      <c r="C41" s="268" t="s">
        <v>611</v>
      </c>
      <c r="D41" s="265" t="s">
        <v>610</v>
      </c>
      <c r="E41" s="267">
        <v>1</v>
      </c>
      <c r="F41" s="267">
        <v>1</v>
      </c>
      <c r="G41" s="267">
        <v>0</v>
      </c>
      <c r="H41" s="267">
        <v>0</v>
      </c>
      <c r="I41" s="267">
        <v>0</v>
      </c>
      <c r="J41" s="267">
        <v>1</v>
      </c>
      <c r="K41" s="268">
        <v>0</v>
      </c>
      <c r="L41" s="267">
        <v>0</v>
      </c>
      <c r="M41" s="300">
        <v>0</v>
      </c>
      <c r="N41" s="267">
        <v>1</v>
      </c>
      <c r="O41" s="267">
        <v>0</v>
      </c>
      <c r="P41" s="267">
        <v>1</v>
      </c>
      <c r="Q41" s="267">
        <v>1</v>
      </c>
      <c r="R41" s="267">
        <v>1</v>
      </c>
      <c r="S41" s="268">
        <v>0</v>
      </c>
      <c r="T41" s="267">
        <v>0</v>
      </c>
      <c r="U41" s="267">
        <v>0</v>
      </c>
      <c r="V41" s="267">
        <v>0</v>
      </c>
      <c r="W41" s="267">
        <v>0</v>
      </c>
      <c r="X41" s="268">
        <v>0</v>
      </c>
      <c r="Y41" s="267">
        <v>0</v>
      </c>
      <c r="Z41" s="267">
        <v>0</v>
      </c>
      <c r="AA41" s="267">
        <v>0</v>
      </c>
      <c r="AB41" s="267">
        <v>0</v>
      </c>
      <c r="AC41" s="267">
        <v>0</v>
      </c>
      <c r="AD41" s="267">
        <v>0</v>
      </c>
      <c r="AE41" s="267">
        <v>0</v>
      </c>
      <c r="AF41" s="267">
        <v>0</v>
      </c>
      <c r="AG41" s="268">
        <v>0</v>
      </c>
      <c r="AH41" s="267">
        <v>0</v>
      </c>
      <c r="AI41" s="267">
        <v>0</v>
      </c>
      <c r="AJ41" s="267">
        <v>0</v>
      </c>
      <c r="AK41" s="268">
        <v>0</v>
      </c>
    </row>
    <row r="42" spans="1:37" ht="43.2" x14ac:dyDescent="0.3">
      <c r="A42" s="267">
        <v>11.5</v>
      </c>
      <c r="B42" s="267" t="s">
        <v>369</v>
      </c>
      <c r="C42" s="268" t="s">
        <v>114</v>
      </c>
      <c r="D42" s="265" t="s">
        <v>612</v>
      </c>
      <c r="E42" s="267" t="s">
        <v>613</v>
      </c>
      <c r="F42" s="267"/>
      <c r="G42" s="267"/>
      <c r="H42" s="267"/>
      <c r="I42" s="267"/>
      <c r="J42" s="267"/>
      <c r="K42" s="268"/>
      <c r="L42" s="267"/>
      <c r="M42" s="300">
        <v>0</v>
      </c>
      <c r="N42" s="267"/>
      <c r="O42" s="267"/>
      <c r="P42" s="267"/>
      <c r="Q42" s="267"/>
      <c r="R42" s="267"/>
      <c r="S42" s="268"/>
      <c r="T42" s="267"/>
      <c r="U42" s="267"/>
      <c r="V42" s="267"/>
      <c r="W42" s="267"/>
      <c r="X42" s="268"/>
      <c r="Y42" s="267"/>
      <c r="Z42" s="267"/>
      <c r="AA42" s="267"/>
      <c r="AB42" s="267"/>
      <c r="AC42" s="267"/>
      <c r="AD42" s="267"/>
      <c r="AE42" s="267"/>
      <c r="AF42" s="267"/>
      <c r="AG42" s="268"/>
      <c r="AH42" s="267"/>
      <c r="AI42" s="267"/>
      <c r="AJ42" s="267"/>
      <c r="AK42" s="268"/>
    </row>
    <row r="43" spans="1:37" ht="43.2" x14ac:dyDescent="0.3">
      <c r="A43" s="267">
        <v>11.6</v>
      </c>
      <c r="B43" s="267" t="s">
        <v>370</v>
      </c>
      <c r="C43" s="268" t="s">
        <v>114</v>
      </c>
      <c r="D43" s="265" t="s">
        <v>614</v>
      </c>
      <c r="E43" s="267" t="s">
        <v>613</v>
      </c>
      <c r="F43" s="267"/>
      <c r="G43" s="267"/>
      <c r="H43" s="267"/>
      <c r="I43" s="267"/>
      <c r="J43" s="267"/>
      <c r="K43" s="268"/>
      <c r="L43" s="267"/>
      <c r="M43" s="300">
        <v>0</v>
      </c>
      <c r="N43" s="267"/>
      <c r="O43" s="267"/>
      <c r="P43" s="267"/>
      <c r="Q43" s="267"/>
      <c r="R43" s="267"/>
      <c r="S43" s="268"/>
      <c r="T43" s="267"/>
      <c r="U43" s="267"/>
      <c r="V43" s="267"/>
      <c r="W43" s="267"/>
      <c r="X43" s="268"/>
      <c r="Y43" s="267"/>
      <c r="Z43" s="267"/>
      <c r="AA43" s="267"/>
      <c r="AB43" s="267"/>
      <c r="AC43" s="267"/>
      <c r="AD43" s="267"/>
      <c r="AE43" s="267"/>
      <c r="AF43" s="267"/>
      <c r="AG43" s="268"/>
      <c r="AH43" s="267"/>
      <c r="AI43" s="267"/>
      <c r="AJ43" s="267"/>
      <c r="AK43" s="268"/>
    </row>
    <row r="44" spans="1:37" ht="43.2" x14ac:dyDescent="0.3">
      <c r="A44" s="267">
        <v>11.7</v>
      </c>
      <c r="B44" s="267" t="s">
        <v>371</v>
      </c>
      <c r="C44" s="268" t="s">
        <v>114</v>
      </c>
      <c r="D44" s="265" t="s">
        <v>615</v>
      </c>
      <c r="E44" s="267" t="s">
        <v>613</v>
      </c>
      <c r="F44" s="267"/>
      <c r="G44" s="267"/>
      <c r="H44" s="267"/>
      <c r="I44" s="267"/>
      <c r="J44" s="267"/>
      <c r="K44" s="268"/>
      <c r="L44" s="267"/>
      <c r="M44" s="300">
        <v>0</v>
      </c>
      <c r="N44" s="267"/>
      <c r="O44" s="267"/>
      <c r="P44" s="267"/>
      <c r="Q44" s="267"/>
      <c r="R44" s="267"/>
      <c r="S44" s="268"/>
      <c r="T44" s="267"/>
      <c r="U44" s="267"/>
      <c r="V44" s="267"/>
      <c r="W44" s="267"/>
      <c r="X44" s="268"/>
      <c r="Y44" s="267"/>
      <c r="Z44" s="267"/>
      <c r="AA44" s="267"/>
      <c r="AB44" s="267"/>
      <c r="AC44" s="267"/>
      <c r="AD44" s="267"/>
      <c r="AE44" s="267"/>
      <c r="AF44" s="267"/>
      <c r="AG44" s="268"/>
      <c r="AH44" s="267"/>
      <c r="AI44" s="267"/>
      <c r="AJ44" s="267"/>
      <c r="AK44" s="268"/>
    </row>
    <row r="45" spans="1:37" ht="72" x14ac:dyDescent="0.3">
      <c r="A45" s="267">
        <v>11.9</v>
      </c>
      <c r="B45" s="267" t="s">
        <v>372</v>
      </c>
      <c r="C45" s="268" t="s">
        <v>581</v>
      </c>
      <c r="D45" s="265" t="s">
        <v>731</v>
      </c>
      <c r="E45" s="267">
        <v>0</v>
      </c>
      <c r="F45" s="267">
        <v>0</v>
      </c>
      <c r="G45" s="267">
        <v>0</v>
      </c>
      <c r="H45" s="267">
        <v>0</v>
      </c>
      <c r="I45" s="267">
        <v>0</v>
      </c>
      <c r="J45" s="267">
        <v>0</v>
      </c>
      <c r="K45" s="268">
        <v>0</v>
      </c>
      <c r="L45" s="267">
        <v>0</v>
      </c>
      <c r="M45" s="300">
        <v>0</v>
      </c>
      <c r="N45" s="267">
        <v>0</v>
      </c>
      <c r="O45" s="267">
        <v>0</v>
      </c>
      <c r="P45" s="267">
        <v>0</v>
      </c>
      <c r="Q45" s="267">
        <v>0</v>
      </c>
      <c r="R45" s="267">
        <v>0</v>
      </c>
      <c r="S45" s="268">
        <v>0</v>
      </c>
      <c r="T45" s="267">
        <v>0</v>
      </c>
      <c r="U45" s="267">
        <v>0</v>
      </c>
      <c r="V45" s="267">
        <v>0</v>
      </c>
      <c r="W45" s="267">
        <v>0</v>
      </c>
      <c r="X45" s="268">
        <v>0</v>
      </c>
      <c r="Y45" s="267">
        <v>0</v>
      </c>
      <c r="Z45" s="267">
        <v>0</v>
      </c>
      <c r="AA45" s="267">
        <v>0</v>
      </c>
      <c r="AB45" s="267">
        <v>0</v>
      </c>
      <c r="AC45" s="267">
        <v>0</v>
      </c>
      <c r="AD45" s="267">
        <v>0</v>
      </c>
      <c r="AE45" s="267">
        <v>0</v>
      </c>
      <c r="AF45" s="267">
        <v>0</v>
      </c>
      <c r="AG45" s="268">
        <v>0</v>
      </c>
      <c r="AH45" s="267">
        <v>1</v>
      </c>
      <c r="AI45" s="267">
        <v>0</v>
      </c>
      <c r="AJ45" s="267">
        <v>0</v>
      </c>
      <c r="AK45" s="268">
        <v>0</v>
      </c>
    </row>
    <row r="46" spans="1:37" x14ac:dyDescent="0.3">
      <c r="A46" s="267">
        <v>11.1</v>
      </c>
      <c r="B46" s="267" t="s">
        <v>373</v>
      </c>
      <c r="C46" s="268" t="s">
        <v>617</v>
      </c>
      <c r="D46" s="265" t="s">
        <v>616</v>
      </c>
      <c r="E46" s="267">
        <v>1</v>
      </c>
      <c r="F46" s="267">
        <v>1</v>
      </c>
      <c r="G46" s="267">
        <v>0</v>
      </c>
      <c r="H46" s="267">
        <v>0</v>
      </c>
      <c r="I46" s="267">
        <v>0</v>
      </c>
      <c r="J46" s="267">
        <v>1</v>
      </c>
      <c r="K46" s="268">
        <v>0</v>
      </c>
      <c r="L46" s="267">
        <v>0</v>
      </c>
      <c r="M46" s="300">
        <v>0</v>
      </c>
      <c r="N46" s="267">
        <v>1</v>
      </c>
      <c r="O46" s="267">
        <v>0</v>
      </c>
      <c r="P46" s="267">
        <v>1</v>
      </c>
      <c r="Q46" s="267">
        <v>1</v>
      </c>
      <c r="R46" s="267">
        <v>1</v>
      </c>
      <c r="S46" s="268">
        <v>0</v>
      </c>
      <c r="T46" s="267">
        <v>0</v>
      </c>
      <c r="U46" s="267">
        <v>0</v>
      </c>
      <c r="V46" s="267">
        <v>0</v>
      </c>
      <c r="W46" s="267">
        <v>0</v>
      </c>
      <c r="X46" s="268">
        <v>0</v>
      </c>
      <c r="Y46" s="267">
        <v>0</v>
      </c>
      <c r="Z46" s="267">
        <v>0</v>
      </c>
      <c r="AA46" s="267">
        <v>0</v>
      </c>
      <c r="AB46" s="267">
        <v>0</v>
      </c>
      <c r="AC46" s="267">
        <v>0</v>
      </c>
      <c r="AD46" s="267">
        <v>0</v>
      </c>
      <c r="AE46" s="267">
        <v>0</v>
      </c>
      <c r="AF46" s="267">
        <v>0</v>
      </c>
      <c r="AG46" s="268">
        <v>0</v>
      </c>
      <c r="AH46" s="267">
        <v>0</v>
      </c>
      <c r="AI46" s="267">
        <v>0</v>
      </c>
      <c r="AJ46" s="267">
        <v>0</v>
      </c>
      <c r="AK46" s="268">
        <v>0</v>
      </c>
    </row>
    <row r="47" spans="1:37" x14ac:dyDescent="0.3">
      <c r="A47" s="267">
        <v>11.11</v>
      </c>
      <c r="B47" s="267" t="s">
        <v>374</v>
      </c>
      <c r="C47" s="268" t="s">
        <v>619</v>
      </c>
      <c r="D47" s="265" t="s">
        <v>618</v>
      </c>
      <c r="E47" s="267">
        <v>1</v>
      </c>
      <c r="F47" s="267">
        <v>1</v>
      </c>
      <c r="G47" s="267">
        <v>0</v>
      </c>
      <c r="H47" s="267">
        <v>0</v>
      </c>
      <c r="I47" s="267">
        <v>0</v>
      </c>
      <c r="J47" s="267">
        <v>1</v>
      </c>
      <c r="K47" s="268">
        <v>0</v>
      </c>
      <c r="L47" s="267">
        <v>0</v>
      </c>
      <c r="M47" s="300">
        <v>0</v>
      </c>
      <c r="N47" s="267">
        <v>1</v>
      </c>
      <c r="O47" s="267">
        <v>0</v>
      </c>
      <c r="P47" s="267">
        <v>1</v>
      </c>
      <c r="Q47" s="267">
        <v>1</v>
      </c>
      <c r="R47" s="267">
        <v>1</v>
      </c>
      <c r="S47" s="268">
        <v>0</v>
      </c>
      <c r="T47" s="267">
        <v>0</v>
      </c>
      <c r="U47" s="267">
        <v>0</v>
      </c>
      <c r="V47" s="267">
        <v>0</v>
      </c>
      <c r="W47" s="267">
        <v>0</v>
      </c>
      <c r="X47" s="268">
        <v>0</v>
      </c>
      <c r="Y47" s="267">
        <v>0</v>
      </c>
      <c r="Z47" s="267">
        <v>0</v>
      </c>
      <c r="AA47" s="267">
        <v>0</v>
      </c>
      <c r="AB47" s="267">
        <v>0</v>
      </c>
      <c r="AC47" s="267">
        <v>0</v>
      </c>
      <c r="AD47" s="267">
        <v>0</v>
      </c>
      <c r="AE47" s="267">
        <v>0</v>
      </c>
      <c r="AF47" s="267">
        <v>0</v>
      </c>
      <c r="AG47" s="268">
        <v>0</v>
      </c>
      <c r="AH47" s="267">
        <v>0</v>
      </c>
      <c r="AI47" s="267">
        <v>0</v>
      </c>
      <c r="AJ47" s="267">
        <v>0</v>
      </c>
      <c r="AK47" s="268">
        <v>0</v>
      </c>
    </row>
    <row r="48" spans="1:37" ht="43.2" x14ac:dyDescent="0.3">
      <c r="A48" s="267">
        <v>11.12</v>
      </c>
      <c r="B48" s="267" t="s">
        <v>375</v>
      </c>
      <c r="C48" s="268" t="s">
        <v>114</v>
      </c>
      <c r="D48" s="265" t="s">
        <v>620</v>
      </c>
      <c r="E48" s="267" t="s">
        <v>613</v>
      </c>
      <c r="F48" s="267"/>
      <c r="G48" s="267"/>
      <c r="H48" s="267"/>
      <c r="I48" s="267"/>
      <c r="J48" s="267"/>
      <c r="K48" s="268"/>
      <c r="L48" s="267"/>
      <c r="M48" s="300">
        <v>0</v>
      </c>
      <c r="N48" s="267"/>
      <c r="O48" s="267"/>
      <c r="P48" s="267"/>
      <c r="Q48" s="267"/>
      <c r="R48" s="267"/>
      <c r="S48" s="268"/>
      <c r="T48" s="267"/>
      <c r="U48" s="267"/>
      <c r="V48" s="267"/>
      <c r="W48" s="267"/>
      <c r="X48" s="268"/>
      <c r="Y48" s="267"/>
      <c r="Z48" s="267"/>
      <c r="AA48" s="267"/>
      <c r="AB48" s="267"/>
      <c r="AC48" s="267"/>
      <c r="AD48" s="267"/>
      <c r="AE48" s="267"/>
      <c r="AF48" s="267"/>
      <c r="AG48" s="268"/>
      <c r="AH48" s="267"/>
      <c r="AI48" s="267"/>
      <c r="AJ48" s="267"/>
      <c r="AK48" s="268"/>
    </row>
    <row r="49" spans="1:37" ht="100.8" x14ac:dyDescent="0.3">
      <c r="A49" s="265">
        <v>11.13</v>
      </c>
      <c r="B49" s="265" t="s">
        <v>376</v>
      </c>
      <c r="C49" s="266" t="s">
        <v>622</v>
      </c>
      <c r="D49" s="265" t="s">
        <v>621</v>
      </c>
      <c r="E49" s="265">
        <v>0</v>
      </c>
      <c r="F49" s="265">
        <v>0</v>
      </c>
      <c r="G49" s="265">
        <v>0</v>
      </c>
      <c r="H49" s="265">
        <v>0</v>
      </c>
      <c r="I49" s="265">
        <v>0</v>
      </c>
      <c r="J49" s="265">
        <v>0</v>
      </c>
      <c r="K49" s="266">
        <v>0</v>
      </c>
      <c r="L49" s="265">
        <v>0</v>
      </c>
      <c r="M49" s="254">
        <v>0</v>
      </c>
      <c r="N49" s="265">
        <v>0</v>
      </c>
      <c r="O49" s="265">
        <v>0</v>
      </c>
      <c r="P49" s="265">
        <v>0</v>
      </c>
      <c r="Q49" s="265">
        <v>0</v>
      </c>
      <c r="R49" s="265">
        <v>0</v>
      </c>
      <c r="S49" s="266">
        <v>1</v>
      </c>
      <c r="T49" s="265">
        <v>0</v>
      </c>
      <c r="U49" s="265">
        <v>0</v>
      </c>
      <c r="V49" s="265">
        <v>0</v>
      </c>
      <c r="W49" s="265">
        <v>0</v>
      </c>
      <c r="X49" s="266">
        <v>0</v>
      </c>
      <c r="Y49" s="265">
        <v>0</v>
      </c>
      <c r="Z49" s="265">
        <v>0</v>
      </c>
      <c r="AA49" s="265">
        <v>0</v>
      </c>
      <c r="AB49" s="265">
        <v>0</v>
      </c>
      <c r="AC49" s="265">
        <v>0</v>
      </c>
      <c r="AD49" s="265">
        <v>0</v>
      </c>
      <c r="AE49" s="265">
        <v>0</v>
      </c>
      <c r="AF49" s="265">
        <v>0</v>
      </c>
      <c r="AG49" s="266">
        <v>0</v>
      </c>
      <c r="AH49" s="265">
        <v>0</v>
      </c>
      <c r="AI49" s="265">
        <v>0</v>
      </c>
      <c r="AJ49" s="265">
        <v>0</v>
      </c>
      <c r="AK49" s="266">
        <v>0</v>
      </c>
    </row>
    <row r="50" spans="1:37" ht="57.6" x14ac:dyDescent="0.3">
      <c r="A50" s="265">
        <v>12.1</v>
      </c>
      <c r="B50" s="265" t="s">
        <v>377</v>
      </c>
      <c r="C50" s="266" t="s">
        <v>624</v>
      </c>
      <c r="D50" s="265" t="s">
        <v>623</v>
      </c>
      <c r="E50" s="265">
        <v>0</v>
      </c>
      <c r="F50" s="265">
        <v>0</v>
      </c>
      <c r="G50" s="265">
        <v>1</v>
      </c>
      <c r="H50" s="265">
        <v>0</v>
      </c>
      <c r="I50" s="265">
        <v>0</v>
      </c>
      <c r="J50" s="265">
        <v>0</v>
      </c>
      <c r="K50" s="266">
        <v>0</v>
      </c>
      <c r="L50" s="265">
        <v>0</v>
      </c>
      <c r="M50" s="254">
        <v>0</v>
      </c>
      <c r="N50" s="265">
        <v>0</v>
      </c>
      <c r="O50" s="265">
        <v>0</v>
      </c>
      <c r="P50" s="265">
        <v>0</v>
      </c>
      <c r="Q50" s="265">
        <v>0</v>
      </c>
      <c r="R50" s="265">
        <v>0</v>
      </c>
      <c r="S50" s="266">
        <v>0</v>
      </c>
      <c r="T50" s="265">
        <v>0</v>
      </c>
      <c r="U50" s="265">
        <v>0</v>
      </c>
      <c r="V50" s="265">
        <v>0</v>
      </c>
      <c r="W50" s="265">
        <v>0</v>
      </c>
      <c r="X50" s="266">
        <v>0</v>
      </c>
      <c r="Y50" s="265">
        <v>0</v>
      </c>
      <c r="Z50" s="265">
        <v>0</v>
      </c>
      <c r="AA50" s="265">
        <v>0</v>
      </c>
      <c r="AB50" s="265">
        <v>0</v>
      </c>
      <c r="AC50" s="265">
        <v>0</v>
      </c>
      <c r="AD50" s="265">
        <v>0</v>
      </c>
      <c r="AE50" s="265">
        <v>0</v>
      </c>
      <c r="AF50" s="265">
        <v>0</v>
      </c>
      <c r="AG50" s="266">
        <v>0</v>
      </c>
      <c r="AH50" s="265">
        <v>0</v>
      </c>
      <c r="AI50" s="265">
        <v>0</v>
      </c>
      <c r="AJ50" s="265">
        <v>0</v>
      </c>
      <c r="AK50" s="266">
        <v>0</v>
      </c>
    </row>
    <row r="51" spans="1:37" ht="43.2" x14ac:dyDescent="0.3">
      <c r="A51" s="265">
        <v>12.2</v>
      </c>
      <c r="B51" s="265" t="s">
        <v>378</v>
      </c>
      <c r="C51" s="266" t="s">
        <v>581</v>
      </c>
      <c r="D51" s="265" t="s">
        <v>732</v>
      </c>
      <c r="E51" s="265">
        <v>0</v>
      </c>
      <c r="F51" s="265">
        <v>0</v>
      </c>
      <c r="G51" s="265">
        <v>1</v>
      </c>
      <c r="H51" s="265">
        <v>0</v>
      </c>
      <c r="I51" s="265">
        <v>0</v>
      </c>
      <c r="J51" s="265">
        <v>0</v>
      </c>
      <c r="K51" s="266">
        <v>0</v>
      </c>
      <c r="L51" s="265">
        <v>0</v>
      </c>
      <c r="M51" s="254">
        <v>0</v>
      </c>
      <c r="N51" s="265">
        <v>0</v>
      </c>
      <c r="O51" s="265">
        <v>0</v>
      </c>
      <c r="P51" s="265">
        <v>0</v>
      </c>
      <c r="Q51" s="265">
        <v>0</v>
      </c>
      <c r="R51" s="265">
        <v>0</v>
      </c>
      <c r="S51" s="266">
        <v>0</v>
      </c>
      <c r="T51" s="265">
        <v>0</v>
      </c>
      <c r="U51" s="265">
        <v>0</v>
      </c>
      <c r="V51" s="265">
        <v>0</v>
      </c>
      <c r="W51" s="265">
        <v>0</v>
      </c>
      <c r="X51" s="266">
        <v>0</v>
      </c>
      <c r="Y51" s="265">
        <v>0</v>
      </c>
      <c r="Z51" s="265">
        <v>0</v>
      </c>
      <c r="AA51" s="265">
        <v>0</v>
      </c>
      <c r="AB51" s="265">
        <v>0</v>
      </c>
      <c r="AC51" s="265">
        <v>0</v>
      </c>
      <c r="AD51" s="265">
        <v>0</v>
      </c>
      <c r="AE51" s="265">
        <v>0</v>
      </c>
      <c r="AF51" s="265">
        <v>0</v>
      </c>
      <c r="AG51" s="266">
        <v>0</v>
      </c>
      <c r="AH51" s="265">
        <v>0</v>
      </c>
      <c r="AI51" s="265">
        <v>0</v>
      </c>
      <c r="AJ51" s="265">
        <v>0</v>
      </c>
      <c r="AK51" s="266">
        <v>0</v>
      </c>
    </row>
    <row r="52" spans="1:37" ht="86.4" x14ac:dyDescent="0.3">
      <c r="A52" s="265" t="s">
        <v>379</v>
      </c>
      <c r="B52" s="265" t="s">
        <v>380</v>
      </c>
      <c r="C52" s="266" t="s">
        <v>581</v>
      </c>
      <c r="D52" s="265" t="s">
        <v>733</v>
      </c>
      <c r="E52" s="265">
        <v>0</v>
      </c>
      <c r="F52" s="265">
        <v>0</v>
      </c>
      <c r="G52" s="265">
        <v>0</v>
      </c>
      <c r="H52" s="265">
        <v>0</v>
      </c>
      <c r="I52" s="265">
        <v>0</v>
      </c>
      <c r="J52" s="265">
        <v>0</v>
      </c>
      <c r="K52" s="266">
        <v>0</v>
      </c>
      <c r="L52" s="265">
        <v>0</v>
      </c>
      <c r="M52" s="254">
        <v>0</v>
      </c>
      <c r="N52" s="265">
        <v>0</v>
      </c>
      <c r="O52" s="265">
        <v>0</v>
      </c>
      <c r="P52" s="265">
        <v>0</v>
      </c>
      <c r="Q52" s="265">
        <v>0</v>
      </c>
      <c r="R52" s="265">
        <v>0</v>
      </c>
      <c r="S52" s="266">
        <v>0</v>
      </c>
      <c r="T52" s="265">
        <v>0</v>
      </c>
      <c r="U52" s="265">
        <v>0</v>
      </c>
      <c r="V52" s="265">
        <v>0</v>
      </c>
      <c r="W52" s="265">
        <v>0</v>
      </c>
      <c r="X52" s="266">
        <v>0</v>
      </c>
      <c r="Y52" s="265">
        <v>0</v>
      </c>
      <c r="Z52" s="265">
        <v>0</v>
      </c>
      <c r="AA52" s="265">
        <v>0</v>
      </c>
      <c r="AB52" s="265">
        <v>0</v>
      </c>
      <c r="AC52" s="265">
        <v>0</v>
      </c>
      <c r="AD52" s="265">
        <v>0</v>
      </c>
      <c r="AE52" s="265">
        <v>0</v>
      </c>
      <c r="AF52" s="265">
        <v>0</v>
      </c>
      <c r="AG52" s="266">
        <v>0</v>
      </c>
      <c r="AH52" s="265">
        <v>0</v>
      </c>
      <c r="AI52" s="265">
        <v>0</v>
      </c>
      <c r="AJ52" s="265">
        <v>0</v>
      </c>
      <c r="AK52" s="266">
        <v>0</v>
      </c>
    </row>
    <row r="53" spans="1:37" ht="57.6" x14ac:dyDescent="0.3">
      <c r="A53" s="265" t="s">
        <v>381</v>
      </c>
      <c r="B53" s="265" t="s">
        <v>382</v>
      </c>
      <c r="C53" s="266" t="s">
        <v>581</v>
      </c>
      <c r="D53" s="265" t="s">
        <v>734</v>
      </c>
      <c r="E53" s="265">
        <v>0</v>
      </c>
      <c r="F53" s="265">
        <v>0</v>
      </c>
      <c r="G53" s="265">
        <v>0</v>
      </c>
      <c r="H53" s="265">
        <v>0</v>
      </c>
      <c r="I53" s="265">
        <v>0</v>
      </c>
      <c r="J53" s="265">
        <v>0</v>
      </c>
      <c r="K53" s="266">
        <v>0</v>
      </c>
      <c r="L53" s="265">
        <v>0</v>
      </c>
      <c r="M53" s="254">
        <v>0</v>
      </c>
      <c r="N53" s="265">
        <v>0</v>
      </c>
      <c r="O53" s="265">
        <v>0</v>
      </c>
      <c r="P53" s="265">
        <v>0</v>
      </c>
      <c r="Q53" s="265">
        <v>0</v>
      </c>
      <c r="R53" s="265">
        <v>0</v>
      </c>
      <c r="S53" s="266">
        <v>0</v>
      </c>
      <c r="T53" s="265">
        <v>0</v>
      </c>
      <c r="U53" s="265">
        <v>0</v>
      </c>
      <c r="V53" s="265">
        <v>0</v>
      </c>
      <c r="W53" s="265">
        <v>0</v>
      </c>
      <c r="X53" s="266">
        <v>0</v>
      </c>
      <c r="Y53" s="265">
        <v>0</v>
      </c>
      <c r="Z53" s="265">
        <v>0</v>
      </c>
      <c r="AA53" s="265">
        <v>0</v>
      </c>
      <c r="AB53" s="265">
        <v>0</v>
      </c>
      <c r="AC53" s="265">
        <v>0</v>
      </c>
      <c r="AD53" s="265">
        <v>0</v>
      </c>
      <c r="AE53" s="265">
        <v>0</v>
      </c>
      <c r="AF53" s="265">
        <v>0</v>
      </c>
      <c r="AG53" s="266">
        <v>0</v>
      </c>
      <c r="AH53" s="265">
        <v>0</v>
      </c>
      <c r="AI53" s="265">
        <v>0</v>
      </c>
      <c r="AJ53" s="265">
        <v>0</v>
      </c>
      <c r="AK53" s="266">
        <v>0</v>
      </c>
    </row>
    <row r="54" spans="1:37" ht="57.6" x14ac:dyDescent="0.3">
      <c r="A54" s="265" t="s">
        <v>383</v>
      </c>
      <c r="B54" s="265" t="s">
        <v>384</v>
      </c>
      <c r="C54" s="266" t="s">
        <v>581</v>
      </c>
      <c r="D54" s="265" t="s">
        <v>735</v>
      </c>
      <c r="E54" s="265">
        <v>0</v>
      </c>
      <c r="F54" s="265">
        <v>0</v>
      </c>
      <c r="G54" s="265">
        <v>0</v>
      </c>
      <c r="H54" s="265">
        <v>0</v>
      </c>
      <c r="I54" s="265">
        <v>0</v>
      </c>
      <c r="J54" s="265">
        <v>0</v>
      </c>
      <c r="K54" s="266">
        <v>0</v>
      </c>
      <c r="L54" s="265">
        <v>0</v>
      </c>
      <c r="M54" s="254">
        <v>0</v>
      </c>
      <c r="N54" s="265">
        <v>0</v>
      </c>
      <c r="O54" s="265">
        <v>0</v>
      </c>
      <c r="P54" s="265">
        <v>0</v>
      </c>
      <c r="Q54" s="265">
        <v>0</v>
      </c>
      <c r="R54" s="265">
        <v>0</v>
      </c>
      <c r="S54" s="266">
        <v>0</v>
      </c>
      <c r="T54" s="265">
        <v>0</v>
      </c>
      <c r="U54" s="265">
        <v>0</v>
      </c>
      <c r="V54" s="265">
        <v>0</v>
      </c>
      <c r="W54" s="265">
        <v>0</v>
      </c>
      <c r="X54" s="266">
        <v>0</v>
      </c>
      <c r="Y54" s="265">
        <v>0</v>
      </c>
      <c r="Z54" s="265">
        <v>0</v>
      </c>
      <c r="AA54" s="265">
        <v>0</v>
      </c>
      <c r="AB54" s="265">
        <v>0</v>
      </c>
      <c r="AC54" s="265">
        <v>0</v>
      </c>
      <c r="AD54" s="265">
        <v>0</v>
      </c>
      <c r="AE54" s="265">
        <v>0</v>
      </c>
      <c r="AF54" s="265">
        <v>0</v>
      </c>
      <c r="AG54" s="266">
        <v>0</v>
      </c>
      <c r="AH54" s="265">
        <v>0</v>
      </c>
      <c r="AI54" s="265">
        <v>0</v>
      </c>
      <c r="AJ54" s="265">
        <v>0</v>
      </c>
      <c r="AK54" s="266">
        <v>0</v>
      </c>
    </row>
    <row r="55" spans="1:37" ht="28.8" x14ac:dyDescent="0.3">
      <c r="A55" s="265" t="s">
        <v>385</v>
      </c>
      <c r="B55" s="265" t="s">
        <v>386</v>
      </c>
      <c r="C55" s="266" t="s">
        <v>581</v>
      </c>
      <c r="D55" s="265" t="s">
        <v>625</v>
      </c>
      <c r="E55" s="265">
        <v>0</v>
      </c>
      <c r="F55" s="265">
        <v>0</v>
      </c>
      <c r="G55" s="265">
        <v>0</v>
      </c>
      <c r="H55" s="265">
        <v>0</v>
      </c>
      <c r="I55" s="265">
        <v>0</v>
      </c>
      <c r="J55" s="265">
        <v>0</v>
      </c>
      <c r="K55" s="266">
        <v>0</v>
      </c>
      <c r="L55" s="265">
        <v>0</v>
      </c>
      <c r="M55" s="254">
        <v>0</v>
      </c>
      <c r="N55" s="265">
        <v>0</v>
      </c>
      <c r="O55" s="265">
        <v>0</v>
      </c>
      <c r="P55" s="265">
        <v>0</v>
      </c>
      <c r="Q55" s="265">
        <v>0</v>
      </c>
      <c r="R55" s="265">
        <v>0</v>
      </c>
      <c r="S55" s="266">
        <v>0</v>
      </c>
      <c r="T55" s="265">
        <v>0</v>
      </c>
      <c r="U55" s="265">
        <v>0</v>
      </c>
      <c r="V55" s="265">
        <v>0</v>
      </c>
      <c r="W55" s="265">
        <v>0</v>
      </c>
      <c r="X55" s="266">
        <v>0</v>
      </c>
      <c r="Y55" s="265">
        <v>0</v>
      </c>
      <c r="Z55" s="265">
        <v>0</v>
      </c>
      <c r="AA55" s="265">
        <v>0</v>
      </c>
      <c r="AB55" s="265">
        <v>0</v>
      </c>
      <c r="AC55" s="265">
        <v>0</v>
      </c>
      <c r="AD55" s="265">
        <v>0</v>
      </c>
      <c r="AE55" s="265">
        <v>0</v>
      </c>
      <c r="AF55" s="265">
        <v>0</v>
      </c>
      <c r="AG55" s="266">
        <v>0</v>
      </c>
      <c r="AH55" s="265">
        <v>0</v>
      </c>
      <c r="AI55" s="265">
        <v>0</v>
      </c>
      <c r="AJ55" s="265">
        <v>0</v>
      </c>
      <c r="AK55" s="266">
        <v>0</v>
      </c>
    </row>
    <row r="56" spans="1:37" ht="172.8" x14ac:dyDescent="0.3">
      <c r="A56" s="265" t="s">
        <v>387</v>
      </c>
      <c r="B56" s="265" t="s">
        <v>388</v>
      </c>
      <c r="C56" s="266" t="s">
        <v>581</v>
      </c>
      <c r="D56" s="265" t="s">
        <v>736</v>
      </c>
      <c r="E56" s="265">
        <v>0</v>
      </c>
      <c r="F56" s="265">
        <v>0</v>
      </c>
      <c r="G56" s="265">
        <v>0</v>
      </c>
      <c r="H56" s="265">
        <v>0</v>
      </c>
      <c r="I56" s="265">
        <v>0</v>
      </c>
      <c r="J56" s="265">
        <v>0</v>
      </c>
      <c r="K56" s="266">
        <v>0</v>
      </c>
      <c r="L56" s="265">
        <v>0</v>
      </c>
      <c r="M56" s="254">
        <v>0</v>
      </c>
      <c r="N56" s="265">
        <v>0</v>
      </c>
      <c r="O56" s="265">
        <v>1</v>
      </c>
      <c r="P56" s="265">
        <v>0</v>
      </c>
      <c r="Q56" s="265">
        <v>0</v>
      </c>
      <c r="R56" s="265">
        <v>0</v>
      </c>
      <c r="S56" s="266">
        <v>0</v>
      </c>
      <c r="T56" s="265">
        <v>1</v>
      </c>
      <c r="U56" s="265">
        <v>0</v>
      </c>
      <c r="V56" s="265">
        <v>1</v>
      </c>
      <c r="W56" s="265">
        <v>0</v>
      </c>
      <c r="X56" s="266">
        <v>0</v>
      </c>
      <c r="Y56" s="265">
        <v>0</v>
      </c>
      <c r="Z56" s="265">
        <v>0</v>
      </c>
      <c r="AA56" s="265">
        <v>0</v>
      </c>
      <c r="AB56" s="265">
        <v>0</v>
      </c>
      <c r="AC56" s="265">
        <v>0</v>
      </c>
      <c r="AD56" s="265">
        <v>1</v>
      </c>
      <c r="AE56" s="265">
        <v>0</v>
      </c>
      <c r="AF56" s="265">
        <v>0</v>
      </c>
      <c r="AG56" s="266">
        <v>0</v>
      </c>
      <c r="AH56" s="265">
        <v>0</v>
      </c>
      <c r="AI56" s="265">
        <v>1</v>
      </c>
      <c r="AJ56" s="265">
        <v>0</v>
      </c>
      <c r="AK56" s="266">
        <v>0</v>
      </c>
    </row>
    <row r="57" spans="1:37" ht="57.6" x14ac:dyDescent="0.3">
      <c r="A57" s="265" t="s">
        <v>389</v>
      </c>
      <c r="B57" s="265" t="s">
        <v>390</v>
      </c>
      <c r="C57" s="266" t="s">
        <v>626</v>
      </c>
      <c r="D57" s="299"/>
      <c r="E57" s="265">
        <v>0</v>
      </c>
      <c r="F57" s="265">
        <v>0</v>
      </c>
      <c r="G57" s="265">
        <v>0</v>
      </c>
      <c r="H57" s="265">
        <v>0</v>
      </c>
      <c r="I57" s="265">
        <v>0</v>
      </c>
      <c r="J57" s="265">
        <v>0</v>
      </c>
      <c r="K57" s="266">
        <v>0</v>
      </c>
      <c r="L57" s="265">
        <v>0</v>
      </c>
      <c r="M57" s="254">
        <v>0</v>
      </c>
      <c r="N57" s="265">
        <v>0</v>
      </c>
      <c r="O57" s="265">
        <v>0</v>
      </c>
      <c r="P57" s="265">
        <v>1</v>
      </c>
      <c r="Q57" s="265">
        <v>0</v>
      </c>
      <c r="R57" s="265">
        <v>0</v>
      </c>
      <c r="S57" s="266">
        <v>0</v>
      </c>
      <c r="T57" s="265">
        <v>0</v>
      </c>
      <c r="U57" s="265">
        <v>0</v>
      </c>
      <c r="V57" s="265">
        <v>0</v>
      </c>
      <c r="W57" s="265">
        <v>0</v>
      </c>
      <c r="X57" s="266">
        <v>0</v>
      </c>
      <c r="Y57" s="265">
        <v>0</v>
      </c>
      <c r="Z57" s="265">
        <v>0</v>
      </c>
      <c r="AA57" s="265">
        <v>0</v>
      </c>
      <c r="AB57" s="265">
        <v>0</v>
      </c>
      <c r="AC57" s="265">
        <v>0</v>
      </c>
      <c r="AD57" s="265">
        <v>0</v>
      </c>
      <c r="AE57" s="265">
        <v>0</v>
      </c>
      <c r="AF57" s="265">
        <v>0</v>
      </c>
      <c r="AG57" s="266">
        <v>0</v>
      </c>
      <c r="AH57" s="265">
        <v>0</v>
      </c>
      <c r="AI57" s="265">
        <v>0</v>
      </c>
      <c r="AJ57" s="265">
        <v>0</v>
      </c>
      <c r="AK57" s="266">
        <v>0</v>
      </c>
    </row>
    <row r="58" spans="1:37" ht="72" x14ac:dyDescent="0.3">
      <c r="A58" s="265" t="s">
        <v>391</v>
      </c>
      <c r="B58" s="265" t="s">
        <v>392</v>
      </c>
      <c r="C58" s="266" t="s">
        <v>581</v>
      </c>
      <c r="D58" s="265" t="s">
        <v>737</v>
      </c>
      <c r="E58" s="265">
        <v>0</v>
      </c>
      <c r="F58" s="265">
        <v>0</v>
      </c>
      <c r="G58" s="265">
        <v>0</v>
      </c>
      <c r="H58" s="265">
        <v>0</v>
      </c>
      <c r="I58" s="265">
        <v>0</v>
      </c>
      <c r="J58" s="265">
        <v>0</v>
      </c>
      <c r="K58" s="266">
        <v>0</v>
      </c>
      <c r="L58" s="265">
        <v>0</v>
      </c>
      <c r="M58" s="254">
        <v>0</v>
      </c>
      <c r="N58" s="265">
        <v>0</v>
      </c>
      <c r="O58" s="265">
        <v>0</v>
      </c>
      <c r="P58" s="265">
        <v>1</v>
      </c>
      <c r="Q58" s="265">
        <v>0</v>
      </c>
      <c r="R58" s="265">
        <v>0</v>
      </c>
      <c r="S58" s="266">
        <v>0</v>
      </c>
      <c r="T58" s="265">
        <v>0</v>
      </c>
      <c r="U58" s="265">
        <v>0</v>
      </c>
      <c r="V58" s="265">
        <v>0</v>
      </c>
      <c r="W58" s="265">
        <v>0</v>
      </c>
      <c r="X58" s="266">
        <v>0</v>
      </c>
      <c r="Y58" s="265">
        <v>0</v>
      </c>
      <c r="Z58" s="265">
        <v>0</v>
      </c>
      <c r="AA58" s="265">
        <v>0</v>
      </c>
      <c r="AB58" s="265">
        <v>0</v>
      </c>
      <c r="AC58" s="265">
        <v>0</v>
      </c>
      <c r="AD58" s="265">
        <v>0</v>
      </c>
      <c r="AE58" s="265">
        <v>0</v>
      </c>
      <c r="AF58" s="265">
        <v>0</v>
      </c>
      <c r="AG58" s="266">
        <v>0</v>
      </c>
      <c r="AH58" s="265">
        <v>0</v>
      </c>
      <c r="AI58" s="265">
        <v>0</v>
      </c>
      <c r="AJ58" s="265">
        <v>0</v>
      </c>
      <c r="AK58" s="266">
        <v>0</v>
      </c>
    </row>
    <row r="59" spans="1:37" ht="72" x14ac:dyDescent="0.3">
      <c r="A59" s="265" t="s">
        <v>393</v>
      </c>
      <c r="B59" s="265" t="s">
        <v>394</v>
      </c>
      <c r="C59" s="266" t="s">
        <v>581</v>
      </c>
      <c r="D59" s="265" t="s">
        <v>738</v>
      </c>
      <c r="E59" s="265">
        <v>0</v>
      </c>
      <c r="F59" s="265">
        <v>0</v>
      </c>
      <c r="G59" s="265">
        <v>0</v>
      </c>
      <c r="H59" s="265">
        <v>0</v>
      </c>
      <c r="I59" s="265">
        <v>0</v>
      </c>
      <c r="J59" s="265">
        <v>0</v>
      </c>
      <c r="K59" s="266">
        <v>0</v>
      </c>
      <c r="L59" s="265">
        <v>0</v>
      </c>
      <c r="M59" s="254">
        <v>0</v>
      </c>
      <c r="N59" s="265">
        <v>0</v>
      </c>
      <c r="O59" s="265">
        <v>0</v>
      </c>
      <c r="P59" s="265">
        <v>1</v>
      </c>
      <c r="Q59" s="265">
        <v>0</v>
      </c>
      <c r="R59" s="265">
        <v>0</v>
      </c>
      <c r="S59" s="266">
        <v>0</v>
      </c>
      <c r="T59" s="265">
        <v>0</v>
      </c>
      <c r="U59" s="265">
        <v>0</v>
      </c>
      <c r="V59" s="265">
        <v>0</v>
      </c>
      <c r="W59" s="265">
        <v>0</v>
      </c>
      <c r="X59" s="266">
        <v>0</v>
      </c>
      <c r="Y59" s="265">
        <v>0</v>
      </c>
      <c r="Z59" s="265">
        <v>0</v>
      </c>
      <c r="AA59" s="265">
        <v>0</v>
      </c>
      <c r="AB59" s="265">
        <v>0</v>
      </c>
      <c r="AC59" s="265">
        <v>0</v>
      </c>
      <c r="AD59" s="265">
        <v>0</v>
      </c>
      <c r="AE59" s="265">
        <v>0</v>
      </c>
      <c r="AF59" s="265">
        <v>0</v>
      </c>
      <c r="AG59" s="266">
        <v>0</v>
      </c>
      <c r="AH59" s="265">
        <v>0</v>
      </c>
      <c r="AI59" s="265">
        <v>0</v>
      </c>
      <c r="AJ59" s="265">
        <v>0</v>
      </c>
      <c r="AK59" s="266">
        <v>0</v>
      </c>
    </row>
    <row r="60" spans="1:37" ht="72" x14ac:dyDescent="0.3">
      <c r="A60" s="265" t="s">
        <v>395</v>
      </c>
      <c r="B60" s="265" t="s">
        <v>396</v>
      </c>
      <c r="C60" s="266" t="s">
        <v>581</v>
      </c>
      <c r="D60" s="265" t="s">
        <v>739</v>
      </c>
      <c r="E60" s="265">
        <v>0</v>
      </c>
      <c r="F60" s="265">
        <v>0</v>
      </c>
      <c r="G60" s="265">
        <v>0</v>
      </c>
      <c r="H60" s="265">
        <v>0</v>
      </c>
      <c r="I60" s="265">
        <v>0</v>
      </c>
      <c r="J60" s="265">
        <v>0</v>
      </c>
      <c r="K60" s="266">
        <v>0</v>
      </c>
      <c r="L60" s="265">
        <v>0</v>
      </c>
      <c r="M60" s="254">
        <v>0</v>
      </c>
      <c r="N60" s="265">
        <v>0</v>
      </c>
      <c r="O60" s="265">
        <v>0</v>
      </c>
      <c r="P60" s="265">
        <v>1</v>
      </c>
      <c r="Q60" s="265">
        <v>0</v>
      </c>
      <c r="R60" s="265">
        <v>0</v>
      </c>
      <c r="S60" s="266">
        <v>0</v>
      </c>
      <c r="T60" s="265">
        <v>0</v>
      </c>
      <c r="U60" s="265">
        <v>0</v>
      </c>
      <c r="V60" s="265">
        <v>0</v>
      </c>
      <c r="W60" s="265">
        <v>0</v>
      </c>
      <c r="X60" s="266">
        <v>0</v>
      </c>
      <c r="Y60" s="265">
        <v>0</v>
      </c>
      <c r="Z60" s="265">
        <v>0</v>
      </c>
      <c r="AA60" s="265">
        <v>0</v>
      </c>
      <c r="AB60" s="265">
        <v>0</v>
      </c>
      <c r="AC60" s="265">
        <v>0</v>
      </c>
      <c r="AD60" s="265">
        <v>0</v>
      </c>
      <c r="AE60" s="265">
        <v>0</v>
      </c>
      <c r="AF60" s="265">
        <v>0</v>
      </c>
      <c r="AG60" s="266">
        <v>0</v>
      </c>
      <c r="AH60" s="265">
        <v>0</v>
      </c>
      <c r="AI60" s="265">
        <v>0</v>
      </c>
      <c r="AJ60" s="265">
        <v>0</v>
      </c>
      <c r="AK60" s="266">
        <v>0</v>
      </c>
    </row>
    <row r="61" spans="1:37" ht="43.2" x14ac:dyDescent="0.3">
      <c r="A61" s="265" t="s">
        <v>397</v>
      </c>
      <c r="B61" s="265" t="s">
        <v>398</v>
      </c>
      <c r="C61" s="266" t="s">
        <v>581</v>
      </c>
      <c r="D61" s="265" t="s">
        <v>740</v>
      </c>
      <c r="E61" s="265">
        <v>0</v>
      </c>
      <c r="F61" s="265">
        <v>0</v>
      </c>
      <c r="G61" s="265">
        <v>0</v>
      </c>
      <c r="H61" s="265">
        <v>0</v>
      </c>
      <c r="I61" s="265">
        <v>0</v>
      </c>
      <c r="J61" s="265">
        <v>0</v>
      </c>
      <c r="K61" s="266">
        <v>0</v>
      </c>
      <c r="L61" s="265">
        <v>0</v>
      </c>
      <c r="M61" s="254">
        <v>0</v>
      </c>
      <c r="N61" s="265">
        <v>0</v>
      </c>
      <c r="O61" s="265">
        <v>1</v>
      </c>
      <c r="P61" s="265">
        <v>1</v>
      </c>
      <c r="Q61" s="265">
        <v>0</v>
      </c>
      <c r="R61" s="265">
        <v>0</v>
      </c>
      <c r="S61" s="266">
        <v>0</v>
      </c>
      <c r="T61" s="265">
        <v>0</v>
      </c>
      <c r="U61" s="265">
        <v>0</v>
      </c>
      <c r="V61" s="265">
        <v>0</v>
      </c>
      <c r="W61" s="265">
        <v>0</v>
      </c>
      <c r="X61" s="266">
        <v>0</v>
      </c>
      <c r="Y61" s="265">
        <v>0</v>
      </c>
      <c r="Z61" s="265">
        <v>0</v>
      </c>
      <c r="AA61" s="265">
        <v>0</v>
      </c>
      <c r="AB61" s="265">
        <v>0</v>
      </c>
      <c r="AC61" s="265">
        <v>0</v>
      </c>
      <c r="AD61" s="265">
        <v>0</v>
      </c>
      <c r="AE61" s="265">
        <v>0</v>
      </c>
      <c r="AF61" s="265">
        <v>0</v>
      </c>
      <c r="AG61" s="266">
        <v>0</v>
      </c>
      <c r="AH61" s="265">
        <v>0</v>
      </c>
      <c r="AI61" s="265">
        <v>0</v>
      </c>
      <c r="AJ61" s="265">
        <v>0</v>
      </c>
      <c r="AK61" s="266">
        <v>0</v>
      </c>
    </row>
    <row r="62" spans="1:37" ht="43.2" x14ac:dyDescent="0.3">
      <c r="A62" s="265" t="s">
        <v>399</v>
      </c>
      <c r="B62" s="265" t="s">
        <v>400</v>
      </c>
      <c r="C62" s="266" t="s">
        <v>581</v>
      </c>
      <c r="D62" s="265" t="s">
        <v>741</v>
      </c>
      <c r="E62" s="265">
        <v>0</v>
      </c>
      <c r="F62" s="265">
        <v>0</v>
      </c>
      <c r="G62" s="265">
        <v>0</v>
      </c>
      <c r="H62" s="265">
        <v>0</v>
      </c>
      <c r="I62" s="265">
        <v>0</v>
      </c>
      <c r="J62" s="265">
        <v>0</v>
      </c>
      <c r="K62" s="266">
        <v>0</v>
      </c>
      <c r="L62" s="265">
        <v>0</v>
      </c>
      <c r="M62" s="254">
        <v>0</v>
      </c>
      <c r="N62" s="265">
        <v>0</v>
      </c>
      <c r="O62" s="265">
        <v>1</v>
      </c>
      <c r="P62" s="265">
        <v>1</v>
      </c>
      <c r="Q62" s="265">
        <v>0</v>
      </c>
      <c r="R62" s="265">
        <v>0</v>
      </c>
      <c r="S62" s="266">
        <v>0</v>
      </c>
      <c r="T62" s="265">
        <v>0</v>
      </c>
      <c r="U62" s="265">
        <v>0</v>
      </c>
      <c r="V62" s="265">
        <v>0</v>
      </c>
      <c r="W62" s="265">
        <v>0</v>
      </c>
      <c r="X62" s="266">
        <v>0</v>
      </c>
      <c r="Y62" s="265">
        <v>0</v>
      </c>
      <c r="Z62" s="265">
        <v>0</v>
      </c>
      <c r="AA62" s="265">
        <v>0</v>
      </c>
      <c r="AB62" s="265">
        <v>0</v>
      </c>
      <c r="AC62" s="265">
        <v>0</v>
      </c>
      <c r="AD62" s="265">
        <v>0</v>
      </c>
      <c r="AE62" s="265">
        <v>0</v>
      </c>
      <c r="AF62" s="265">
        <v>0</v>
      </c>
      <c r="AG62" s="266">
        <v>0</v>
      </c>
      <c r="AH62" s="265">
        <v>0</v>
      </c>
      <c r="AI62" s="265">
        <v>0</v>
      </c>
      <c r="AJ62" s="265">
        <v>0</v>
      </c>
      <c r="AK62" s="266">
        <v>0</v>
      </c>
    </row>
    <row r="63" spans="1:37" ht="43.2" x14ac:dyDescent="0.3">
      <c r="A63" s="265" t="s">
        <v>401</v>
      </c>
      <c r="B63" s="265" t="s">
        <v>402</v>
      </c>
      <c r="C63" s="266" t="s">
        <v>581</v>
      </c>
      <c r="D63" s="265" t="s">
        <v>742</v>
      </c>
      <c r="E63" s="265">
        <v>0</v>
      </c>
      <c r="F63" s="265">
        <v>0</v>
      </c>
      <c r="G63" s="265">
        <v>0</v>
      </c>
      <c r="H63" s="265">
        <v>0</v>
      </c>
      <c r="I63" s="265">
        <v>0</v>
      </c>
      <c r="J63" s="265">
        <v>0</v>
      </c>
      <c r="K63" s="266">
        <v>0</v>
      </c>
      <c r="L63" s="265">
        <v>0</v>
      </c>
      <c r="M63" s="254">
        <v>0</v>
      </c>
      <c r="N63" s="265">
        <v>0</v>
      </c>
      <c r="O63" s="265">
        <v>0</v>
      </c>
      <c r="P63" s="265">
        <v>1</v>
      </c>
      <c r="Q63" s="265">
        <v>0</v>
      </c>
      <c r="R63" s="265">
        <v>0</v>
      </c>
      <c r="S63" s="266">
        <v>0</v>
      </c>
      <c r="T63" s="265">
        <v>0</v>
      </c>
      <c r="U63" s="265">
        <v>0</v>
      </c>
      <c r="V63" s="265">
        <v>0</v>
      </c>
      <c r="W63" s="265">
        <v>0</v>
      </c>
      <c r="X63" s="266">
        <v>0</v>
      </c>
      <c r="Y63" s="265">
        <v>0</v>
      </c>
      <c r="Z63" s="265">
        <v>0</v>
      </c>
      <c r="AA63" s="265">
        <v>0</v>
      </c>
      <c r="AB63" s="265">
        <v>0</v>
      </c>
      <c r="AC63" s="265">
        <v>0</v>
      </c>
      <c r="AD63" s="265">
        <v>0</v>
      </c>
      <c r="AE63" s="265">
        <v>0</v>
      </c>
      <c r="AF63" s="265">
        <v>0</v>
      </c>
      <c r="AG63" s="266">
        <v>0</v>
      </c>
      <c r="AH63" s="265">
        <v>0</v>
      </c>
      <c r="AI63" s="265">
        <v>0</v>
      </c>
      <c r="AJ63" s="265">
        <v>0</v>
      </c>
      <c r="AK63" s="266">
        <v>0</v>
      </c>
    </row>
    <row r="64" spans="1:37" ht="57.6" x14ac:dyDescent="0.3">
      <c r="A64" s="265" t="s">
        <v>403</v>
      </c>
      <c r="B64" s="265" t="s">
        <v>404</v>
      </c>
      <c r="C64" s="266" t="s">
        <v>627</v>
      </c>
      <c r="D64" s="265" t="s">
        <v>743</v>
      </c>
      <c r="E64" s="265">
        <v>0</v>
      </c>
      <c r="F64" s="265">
        <v>0</v>
      </c>
      <c r="G64" s="265">
        <v>0</v>
      </c>
      <c r="H64" s="265">
        <v>0</v>
      </c>
      <c r="I64" s="265">
        <v>0</v>
      </c>
      <c r="J64" s="265">
        <v>0</v>
      </c>
      <c r="K64" s="266">
        <v>0</v>
      </c>
      <c r="L64" s="265">
        <v>0</v>
      </c>
      <c r="M64" s="254">
        <v>0</v>
      </c>
      <c r="N64" s="265">
        <v>0</v>
      </c>
      <c r="O64" s="265">
        <v>0</v>
      </c>
      <c r="P64" s="265">
        <v>1</v>
      </c>
      <c r="Q64" s="265">
        <v>0</v>
      </c>
      <c r="R64" s="265">
        <v>0</v>
      </c>
      <c r="S64" s="266">
        <v>0</v>
      </c>
      <c r="T64" s="265">
        <v>0</v>
      </c>
      <c r="U64" s="265">
        <v>0</v>
      </c>
      <c r="V64" s="265">
        <v>0</v>
      </c>
      <c r="W64" s="265">
        <v>0</v>
      </c>
      <c r="X64" s="266">
        <v>0</v>
      </c>
      <c r="Y64" s="265">
        <v>0</v>
      </c>
      <c r="Z64" s="265">
        <v>0</v>
      </c>
      <c r="AA64" s="265">
        <v>0</v>
      </c>
      <c r="AB64" s="265">
        <v>0</v>
      </c>
      <c r="AC64" s="265">
        <v>0</v>
      </c>
      <c r="AD64" s="265">
        <v>0</v>
      </c>
      <c r="AE64" s="265">
        <v>0</v>
      </c>
      <c r="AF64" s="265">
        <v>0</v>
      </c>
      <c r="AG64" s="266">
        <v>0</v>
      </c>
      <c r="AH64" s="265">
        <v>0</v>
      </c>
      <c r="AI64" s="265">
        <v>0</v>
      </c>
      <c r="AJ64" s="265">
        <v>0</v>
      </c>
      <c r="AK64" s="266">
        <v>0</v>
      </c>
    </row>
    <row r="65" spans="1:37" ht="72" x14ac:dyDescent="0.3">
      <c r="A65" s="265" t="s">
        <v>405</v>
      </c>
      <c r="B65" s="265" t="s">
        <v>406</v>
      </c>
      <c r="C65" s="266" t="s">
        <v>581</v>
      </c>
      <c r="D65" s="265" t="s">
        <v>744</v>
      </c>
      <c r="E65" s="265">
        <v>0</v>
      </c>
      <c r="F65" s="265">
        <v>0</v>
      </c>
      <c r="G65" s="265">
        <v>0</v>
      </c>
      <c r="H65" s="265">
        <v>1</v>
      </c>
      <c r="I65" s="265">
        <v>0</v>
      </c>
      <c r="J65" s="265">
        <v>0</v>
      </c>
      <c r="K65" s="266">
        <v>0</v>
      </c>
      <c r="L65" s="265">
        <v>0</v>
      </c>
      <c r="M65" s="254">
        <v>0</v>
      </c>
      <c r="N65" s="265">
        <v>0</v>
      </c>
      <c r="O65" s="265">
        <v>0</v>
      </c>
      <c r="P65" s="265">
        <v>1</v>
      </c>
      <c r="Q65" s="265">
        <v>0</v>
      </c>
      <c r="R65" s="265">
        <v>0</v>
      </c>
      <c r="S65" s="266">
        <v>0</v>
      </c>
      <c r="T65" s="265">
        <v>0</v>
      </c>
      <c r="U65" s="265">
        <v>0</v>
      </c>
      <c r="V65" s="265">
        <v>0</v>
      </c>
      <c r="W65" s="265">
        <v>0</v>
      </c>
      <c r="X65" s="266">
        <v>0</v>
      </c>
      <c r="Y65" s="265">
        <v>0</v>
      </c>
      <c r="Z65" s="265">
        <v>0</v>
      </c>
      <c r="AA65" s="265">
        <v>0</v>
      </c>
      <c r="AB65" s="265">
        <v>0</v>
      </c>
      <c r="AC65" s="265">
        <v>0</v>
      </c>
      <c r="AD65" s="265">
        <v>0</v>
      </c>
      <c r="AE65" s="265">
        <v>0</v>
      </c>
      <c r="AF65" s="265">
        <v>0</v>
      </c>
      <c r="AG65" s="266">
        <v>0</v>
      </c>
      <c r="AH65" s="265">
        <v>0</v>
      </c>
      <c r="AI65" s="265">
        <v>0</v>
      </c>
      <c r="AJ65" s="265">
        <v>0</v>
      </c>
      <c r="AK65" s="266">
        <v>0</v>
      </c>
    </row>
    <row r="66" spans="1:37" ht="57.6" x14ac:dyDescent="0.3">
      <c r="A66" s="265" t="s">
        <v>407</v>
      </c>
      <c r="B66" s="265" t="s">
        <v>408</v>
      </c>
      <c r="C66" s="266" t="s">
        <v>581</v>
      </c>
      <c r="D66" s="265" t="s">
        <v>745</v>
      </c>
      <c r="E66" s="265">
        <v>0</v>
      </c>
      <c r="F66" s="265">
        <v>0</v>
      </c>
      <c r="G66" s="265">
        <v>0</v>
      </c>
      <c r="H66" s="265">
        <v>0</v>
      </c>
      <c r="I66" s="265">
        <v>0</v>
      </c>
      <c r="J66" s="265">
        <v>0</v>
      </c>
      <c r="K66" s="266">
        <v>0</v>
      </c>
      <c r="L66" s="265">
        <v>1</v>
      </c>
      <c r="M66" s="254">
        <v>1</v>
      </c>
      <c r="N66" s="265">
        <v>0</v>
      </c>
      <c r="O66" s="265">
        <v>0</v>
      </c>
      <c r="P66" s="265">
        <v>1</v>
      </c>
      <c r="Q66" s="265">
        <v>0</v>
      </c>
      <c r="R66" s="265">
        <v>0</v>
      </c>
      <c r="S66" s="266">
        <v>1</v>
      </c>
      <c r="T66" s="265">
        <v>0</v>
      </c>
      <c r="U66" s="265">
        <v>0</v>
      </c>
      <c r="V66" s="265">
        <v>0</v>
      </c>
      <c r="W66" s="265">
        <v>0</v>
      </c>
      <c r="X66" s="266">
        <v>0</v>
      </c>
      <c r="Y66" s="265">
        <v>0</v>
      </c>
      <c r="Z66" s="265">
        <v>1</v>
      </c>
      <c r="AA66" s="265">
        <v>0</v>
      </c>
      <c r="AB66" s="265">
        <v>0</v>
      </c>
      <c r="AC66" s="265">
        <v>0</v>
      </c>
      <c r="AD66" s="265">
        <v>1</v>
      </c>
      <c r="AE66" s="265">
        <v>0</v>
      </c>
      <c r="AF66" s="265">
        <v>0</v>
      </c>
      <c r="AG66" s="266">
        <v>0</v>
      </c>
      <c r="AH66" s="265">
        <v>0</v>
      </c>
      <c r="AI66" s="265">
        <v>0</v>
      </c>
      <c r="AJ66" s="265">
        <v>0</v>
      </c>
      <c r="AK66" s="266">
        <v>0</v>
      </c>
    </row>
    <row r="67" spans="1:37" ht="43.2" x14ac:dyDescent="0.3">
      <c r="A67" s="265" t="s">
        <v>409</v>
      </c>
      <c r="B67" s="265" t="s">
        <v>410</v>
      </c>
      <c r="C67" s="266" t="s">
        <v>628</v>
      </c>
      <c r="D67" s="265" t="s">
        <v>746</v>
      </c>
      <c r="E67" s="265">
        <v>0</v>
      </c>
      <c r="F67" s="265">
        <v>0</v>
      </c>
      <c r="G67" s="265">
        <v>0</v>
      </c>
      <c r="H67" s="265">
        <v>0</v>
      </c>
      <c r="I67" s="265">
        <v>0</v>
      </c>
      <c r="J67" s="265">
        <v>0</v>
      </c>
      <c r="K67" s="266">
        <v>0</v>
      </c>
      <c r="L67" s="265">
        <v>0</v>
      </c>
      <c r="M67" s="254">
        <v>0</v>
      </c>
      <c r="N67" s="265">
        <v>0</v>
      </c>
      <c r="O67" s="265">
        <v>0</v>
      </c>
      <c r="P67" s="265">
        <v>1</v>
      </c>
      <c r="Q67" s="265">
        <v>0</v>
      </c>
      <c r="R67" s="265">
        <v>0</v>
      </c>
      <c r="S67" s="266">
        <v>0</v>
      </c>
      <c r="T67" s="265">
        <v>0</v>
      </c>
      <c r="U67" s="265">
        <v>0</v>
      </c>
      <c r="V67" s="265">
        <v>0</v>
      </c>
      <c r="W67" s="265">
        <v>0</v>
      </c>
      <c r="X67" s="266">
        <v>0</v>
      </c>
      <c r="Y67" s="265">
        <v>0</v>
      </c>
      <c r="Z67" s="265">
        <v>0</v>
      </c>
      <c r="AA67" s="265">
        <v>0</v>
      </c>
      <c r="AB67" s="265">
        <v>0</v>
      </c>
      <c r="AC67" s="265">
        <v>0</v>
      </c>
      <c r="AD67" s="265">
        <v>0</v>
      </c>
      <c r="AE67" s="265">
        <v>0</v>
      </c>
      <c r="AF67" s="265">
        <v>0</v>
      </c>
      <c r="AG67" s="266">
        <v>0</v>
      </c>
      <c r="AH67" s="265">
        <v>0</v>
      </c>
      <c r="AI67" s="265">
        <v>0</v>
      </c>
      <c r="AJ67" s="265">
        <v>0</v>
      </c>
      <c r="AK67" s="266">
        <v>0</v>
      </c>
    </row>
    <row r="68" spans="1:37" ht="57.6" x14ac:dyDescent="0.3">
      <c r="A68" s="265" t="s">
        <v>411</v>
      </c>
      <c r="B68" s="265" t="s">
        <v>412</v>
      </c>
      <c r="C68" s="266" t="s">
        <v>629</v>
      </c>
      <c r="D68" s="265" t="s">
        <v>747</v>
      </c>
      <c r="E68" s="265">
        <v>0</v>
      </c>
      <c r="F68" s="265">
        <v>0</v>
      </c>
      <c r="G68" s="265">
        <v>0</v>
      </c>
      <c r="H68" s="265">
        <v>1</v>
      </c>
      <c r="I68" s="265">
        <v>0</v>
      </c>
      <c r="J68" s="265">
        <v>0</v>
      </c>
      <c r="K68" s="266">
        <v>0</v>
      </c>
      <c r="L68" s="265">
        <v>0</v>
      </c>
      <c r="M68" s="254">
        <v>0</v>
      </c>
      <c r="N68" s="265">
        <v>0</v>
      </c>
      <c r="O68" s="265">
        <v>0</v>
      </c>
      <c r="P68" s="265">
        <v>1</v>
      </c>
      <c r="Q68" s="265">
        <v>0</v>
      </c>
      <c r="R68" s="265">
        <v>0</v>
      </c>
      <c r="S68" s="266">
        <v>0</v>
      </c>
      <c r="T68" s="265">
        <v>0</v>
      </c>
      <c r="U68" s="265">
        <v>0</v>
      </c>
      <c r="V68" s="265">
        <v>0</v>
      </c>
      <c r="W68" s="265">
        <v>0</v>
      </c>
      <c r="X68" s="266">
        <v>0</v>
      </c>
      <c r="Y68" s="265">
        <v>0</v>
      </c>
      <c r="Z68" s="265">
        <v>0</v>
      </c>
      <c r="AA68" s="265">
        <v>0</v>
      </c>
      <c r="AB68" s="265">
        <v>0</v>
      </c>
      <c r="AC68" s="265">
        <v>0</v>
      </c>
      <c r="AD68" s="265">
        <v>0</v>
      </c>
      <c r="AE68" s="265">
        <v>0</v>
      </c>
      <c r="AF68" s="265">
        <v>0</v>
      </c>
      <c r="AG68" s="266">
        <v>0</v>
      </c>
      <c r="AH68" s="265">
        <v>0</v>
      </c>
      <c r="AI68" s="265">
        <v>0</v>
      </c>
      <c r="AJ68" s="265">
        <v>0</v>
      </c>
      <c r="AK68" s="266">
        <v>0</v>
      </c>
    </row>
    <row r="69" spans="1:37" ht="43.2" x14ac:dyDescent="0.3">
      <c r="A69" s="265" t="s">
        <v>413</v>
      </c>
      <c r="B69" s="265" t="s">
        <v>414</v>
      </c>
      <c r="C69" s="266" t="s">
        <v>631</v>
      </c>
      <c r="D69" s="265" t="s">
        <v>630</v>
      </c>
      <c r="E69" s="265">
        <v>0</v>
      </c>
      <c r="F69" s="265">
        <v>0</v>
      </c>
      <c r="G69" s="265">
        <v>0</v>
      </c>
      <c r="H69" s="265">
        <v>0</v>
      </c>
      <c r="I69" s="265">
        <v>0</v>
      </c>
      <c r="J69" s="265">
        <v>0</v>
      </c>
      <c r="K69" s="266">
        <v>0</v>
      </c>
      <c r="L69" s="265">
        <v>0</v>
      </c>
      <c r="M69" s="254">
        <v>0</v>
      </c>
      <c r="N69" s="265">
        <v>0</v>
      </c>
      <c r="O69" s="265">
        <v>0</v>
      </c>
      <c r="P69" s="265">
        <v>1</v>
      </c>
      <c r="Q69" s="265">
        <v>0</v>
      </c>
      <c r="R69" s="265">
        <v>0</v>
      </c>
      <c r="S69" s="266">
        <v>0</v>
      </c>
      <c r="T69" s="265">
        <v>0</v>
      </c>
      <c r="U69" s="265">
        <v>0</v>
      </c>
      <c r="V69" s="265">
        <v>0</v>
      </c>
      <c r="W69" s="265">
        <v>0</v>
      </c>
      <c r="X69" s="266">
        <v>0</v>
      </c>
      <c r="Y69" s="265">
        <v>0</v>
      </c>
      <c r="Z69" s="265">
        <v>0</v>
      </c>
      <c r="AA69" s="265">
        <v>0</v>
      </c>
      <c r="AB69" s="265">
        <v>0</v>
      </c>
      <c r="AC69" s="265">
        <v>0</v>
      </c>
      <c r="AD69" s="265">
        <v>0</v>
      </c>
      <c r="AE69" s="265">
        <v>0</v>
      </c>
      <c r="AF69" s="265">
        <v>0</v>
      </c>
      <c r="AG69" s="266">
        <v>0</v>
      </c>
      <c r="AH69" s="265">
        <v>0</v>
      </c>
      <c r="AI69" s="265">
        <v>0</v>
      </c>
      <c r="AJ69" s="265">
        <v>0</v>
      </c>
      <c r="AK69" s="266">
        <v>0</v>
      </c>
    </row>
    <row r="70" spans="1:37" ht="43.2" x14ac:dyDescent="0.3">
      <c r="A70" s="265" t="s">
        <v>415</v>
      </c>
      <c r="B70" s="265" t="s">
        <v>416</v>
      </c>
      <c r="C70" s="266" t="s">
        <v>633</v>
      </c>
      <c r="D70" s="265" t="s">
        <v>632</v>
      </c>
      <c r="E70" s="265">
        <v>0</v>
      </c>
      <c r="F70" s="265">
        <v>0</v>
      </c>
      <c r="G70" s="265">
        <v>0</v>
      </c>
      <c r="H70" s="265">
        <v>0</v>
      </c>
      <c r="I70" s="265">
        <v>0</v>
      </c>
      <c r="J70" s="265">
        <v>0</v>
      </c>
      <c r="K70" s="266">
        <v>0</v>
      </c>
      <c r="L70" s="265">
        <v>0</v>
      </c>
      <c r="M70" s="254">
        <v>0</v>
      </c>
      <c r="N70" s="265">
        <v>0</v>
      </c>
      <c r="O70" s="265">
        <v>0</v>
      </c>
      <c r="P70" s="265">
        <v>1</v>
      </c>
      <c r="Q70" s="265">
        <v>0</v>
      </c>
      <c r="R70" s="265">
        <v>0</v>
      </c>
      <c r="S70" s="266">
        <v>0</v>
      </c>
      <c r="T70" s="265">
        <v>0</v>
      </c>
      <c r="U70" s="265">
        <v>0</v>
      </c>
      <c r="V70" s="265">
        <v>0</v>
      </c>
      <c r="W70" s="265">
        <v>0</v>
      </c>
      <c r="X70" s="266">
        <v>0</v>
      </c>
      <c r="Y70" s="265">
        <v>0</v>
      </c>
      <c r="Z70" s="265">
        <v>0</v>
      </c>
      <c r="AA70" s="265">
        <v>0</v>
      </c>
      <c r="AB70" s="265">
        <v>0</v>
      </c>
      <c r="AC70" s="265">
        <v>0</v>
      </c>
      <c r="AD70" s="265">
        <v>0</v>
      </c>
      <c r="AE70" s="265">
        <v>0</v>
      </c>
      <c r="AF70" s="265">
        <v>0</v>
      </c>
      <c r="AG70" s="266">
        <v>0</v>
      </c>
      <c r="AH70" s="265">
        <v>0</v>
      </c>
      <c r="AI70" s="265">
        <v>0</v>
      </c>
      <c r="AJ70" s="265">
        <v>0</v>
      </c>
      <c r="AK70" s="266">
        <v>0</v>
      </c>
    </row>
    <row r="71" spans="1:37" ht="144" x14ac:dyDescent="0.3">
      <c r="A71" s="265" t="s">
        <v>417</v>
      </c>
      <c r="B71" s="265" t="s">
        <v>418</v>
      </c>
      <c r="C71" s="266" t="s">
        <v>581</v>
      </c>
      <c r="D71" s="265" t="s">
        <v>748</v>
      </c>
      <c r="E71" s="265">
        <v>0</v>
      </c>
      <c r="F71" s="265">
        <v>0</v>
      </c>
      <c r="G71" s="265">
        <v>0</v>
      </c>
      <c r="H71" s="265">
        <v>0</v>
      </c>
      <c r="I71" s="265">
        <v>0</v>
      </c>
      <c r="J71" s="265">
        <v>0</v>
      </c>
      <c r="K71" s="266">
        <v>0</v>
      </c>
      <c r="L71" s="265">
        <v>0</v>
      </c>
      <c r="M71" s="254">
        <v>0</v>
      </c>
      <c r="N71" s="265">
        <v>0</v>
      </c>
      <c r="O71" s="265">
        <v>0</v>
      </c>
      <c r="P71" s="265">
        <v>1</v>
      </c>
      <c r="Q71" s="265">
        <v>0</v>
      </c>
      <c r="R71" s="265">
        <v>0</v>
      </c>
      <c r="S71" s="266">
        <v>0</v>
      </c>
      <c r="T71" s="265">
        <v>0</v>
      </c>
      <c r="U71" s="265">
        <v>0</v>
      </c>
      <c r="V71" s="265">
        <v>0</v>
      </c>
      <c r="W71" s="265">
        <v>0</v>
      </c>
      <c r="X71" s="266">
        <v>0</v>
      </c>
      <c r="Y71" s="265">
        <v>0</v>
      </c>
      <c r="Z71" s="265">
        <v>0</v>
      </c>
      <c r="AA71" s="265">
        <v>0</v>
      </c>
      <c r="AB71" s="265">
        <v>0</v>
      </c>
      <c r="AC71" s="265">
        <v>0</v>
      </c>
      <c r="AD71" s="265">
        <v>0</v>
      </c>
      <c r="AE71" s="265">
        <v>0</v>
      </c>
      <c r="AF71" s="265">
        <v>0</v>
      </c>
      <c r="AG71" s="266">
        <v>0</v>
      </c>
      <c r="AH71" s="265">
        <v>0</v>
      </c>
      <c r="AI71" s="265">
        <v>0</v>
      </c>
      <c r="AJ71" s="265">
        <v>0</v>
      </c>
      <c r="AK71" s="266">
        <v>0</v>
      </c>
    </row>
    <row r="72" spans="1:37" ht="57.6" x14ac:dyDescent="0.3">
      <c r="A72" s="265" t="s">
        <v>419</v>
      </c>
      <c r="B72" s="265" t="s">
        <v>420</v>
      </c>
      <c r="C72" s="266" t="s">
        <v>581</v>
      </c>
      <c r="D72" s="265" t="s">
        <v>749</v>
      </c>
      <c r="E72" s="265">
        <v>0</v>
      </c>
      <c r="F72" s="265">
        <v>0</v>
      </c>
      <c r="G72" s="265">
        <v>0</v>
      </c>
      <c r="H72" s="265">
        <v>0</v>
      </c>
      <c r="I72" s="265">
        <v>1</v>
      </c>
      <c r="J72" s="265">
        <v>0</v>
      </c>
      <c r="K72" s="266">
        <v>0</v>
      </c>
      <c r="L72" s="265">
        <v>0</v>
      </c>
      <c r="M72" s="254">
        <v>0</v>
      </c>
      <c r="N72" s="265">
        <v>0</v>
      </c>
      <c r="O72" s="265">
        <v>0</v>
      </c>
      <c r="P72" s="265">
        <v>0</v>
      </c>
      <c r="Q72" s="265">
        <v>0</v>
      </c>
      <c r="R72" s="265">
        <v>0</v>
      </c>
      <c r="S72" s="266">
        <v>0</v>
      </c>
      <c r="T72" s="265">
        <v>0</v>
      </c>
      <c r="U72" s="265">
        <v>0</v>
      </c>
      <c r="V72" s="265">
        <v>0</v>
      </c>
      <c r="W72" s="265">
        <v>0</v>
      </c>
      <c r="X72" s="266">
        <v>0</v>
      </c>
      <c r="Y72" s="265">
        <v>0</v>
      </c>
      <c r="Z72" s="265">
        <v>0</v>
      </c>
      <c r="AA72" s="265">
        <v>0</v>
      </c>
      <c r="AB72" s="265">
        <v>0</v>
      </c>
      <c r="AC72" s="265">
        <v>0</v>
      </c>
      <c r="AD72" s="265">
        <v>0</v>
      </c>
      <c r="AE72" s="265">
        <v>0</v>
      </c>
      <c r="AF72" s="265">
        <v>0</v>
      </c>
      <c r="AG72" s="266">
        <v>0</v>
      </c>
      <c r="AH72" s="265">
        <v>0</v>
      </c>
      <c r="AI72" s="265">
        <v>0</v>
      </c>
      <c r="AJ72" s="265">
        <v>0</v>
      </c>
      <c r="AK72" s="266">
        <v>0</v>
      </c>
    </row>
    <row r="73" spans="1:37" ht="129.6" x14ac:dyDescent="0.3">
      <c r="A73" s="265" t="s">
        <v>421</v>
      </c>
      <c r="B73" s="265" t="s">
        <v>422</v>
      </c>
      <c r="C73" s="266" t="s">
        <v>581</v>
      </c>
      <c r="D73" s="265" t="s">
        <v>750</v>
      </c>
      <c r="E73" s="265">
        <v>0</v>
      </c>
      <c r="F73" s="265">
        <v>0</v>
      </c>
      <c r="G73" s="265">
        <v>0</v>
      </c>
      <c r="H73" s="265">
        <v>0</v>
      </c>
      <c r="I73" s="265">
        <v>1</v>
      </c>
      <c r="J73" s="265">
        <v>0</v>
      </c>
      <c r="K73" s="266">
        <v>0</v>
      </c>
      <c r="L73" s="265">
        <v>0</v>
      </c>
      <c r="M73" s="254">
        <v>0</v>
      </c>
      <c r="N73" s="265">
        <v>0</v>
      </c>
      <c r="O73" s="265">
        <v>0</v>
      </c>
      <c r="P73" s="265">
        <v>0</v>
      </c>
      <c r="Q73" s="265">
        <v>0</v>
      </c>
      <c r="R73" s="265">
        <v>0</v>
      </c>
      <c r="S73" s="266">
        <v>0</v>
      </c>
      <c r="T73" s="265">
        <v>1</v>
      </c>
      <c r="U73" s="265">
        <v>0</v>
      </c>
      <c r="V73" s="265">
        <v>1</v>
      </c>
      <c r="W73" s="265">
        <v>0</v>
      </c>
      <c r="X73" s="266">
        <v>0</v>
      </c>
      <c r="Y73" s="265">
        <v>0</v>
      </c>
      <c r="Z73" s="265">
        <v>0</v>
      </c>
      <c r="AA73" s="265">
        <v>0</v>
      </c>
      <c r="AB73" s="265">
        <v>0</v>
      </c>
      <c r="AC73" s="265">
        <v>0</v>
      </c>
      <c r="AD73" s="265">
        <v>0</v>
      </c>
      <c r="AE73" s="265">
        <v>0</v>
      </c>
      <c r="AF73" s="265">
        <v>0</v>
      </c>
      <c r="AG73" s="266">
        <v>0</v>
      </c>
      <c r="AH73" s="265">
        <v>0</v>
      </c>
      <c r="AI73" s="265">
        <v>0</v>
      </c>
      <c r="AJ73" s="265">
        <v>0</v>
      </c>
      <c r="AK73" s="266">
        <v>0</v>
      </c>
    </row>
    <row r="74" spans="1:37" ht="57.6" x14ac:dyDescent="0.3">
      <c r="A74" s="265" t="s">
        <v>423</v>
      </c>
      <c r="B74" s="265" t="s">
        <v>424</v>
      </c>
      <c r="C74" s="266" t="s">
        <v>635</v>
      </c>
      <c r="D74" s="265" t="s">
        <v>634</v>
      </c>
      <c r="E74" s="265">
        <v>0</v>
      </c>
      <c r="F74" s="265">
        <v>0</v>
      </c>
      <c r="G74" s="265">
        <v>0</v>
      </c>
      <c r="H74" s="265">
        <v>0</v>
      </c>
      <c r="I74" s="265">
        <v>0</v>
      </c>
      <c r="J74" s="265">
        <v>0</v>
      </c>
      <c r="K74" s="266">
        <v>0</v>
      </c>
      <c r="L74" s="265">
        <v>1</v>
      </c>
      <c r="M74" s="254">
        <v>0</v>
      </c>
      <c r="N74" s="265">
        <v>0</v>
      </c>
      <c r="O74" s="265">
        <v>0</v>
      </c>
      <c r="P74" s="265">
        <v>1</v>
      </c>
      <c r="Q74" s="265">
        <v>0</v>
      </c>
      <c r="R74" s="265">
        <v>0</v>
      </c>
      <c r="S74" s="266">
        <v>0</v>
      </c>
      <c r="T74" s="265">
        <v>0</v>
      </c>
      <c r="U74" s="265">
        <v>0</v>
      </c>
      <c r="V74" s="265">
        <v>0</v>
      </c>
      <c r="W74" s="265">
        <v>0</v>
      </c>
      <c r="X74" s="266">
        <v>0</v>
      </c>
      <c r="Y74" s="265">
        <v>0</v>
      </c>
      <c r="Z74" s="265">
        <v>0</v>
      </c>
      <c r="AA74" s="265">
        <v>0</v>
      </c>
      <c r="AB74" s="265">
        <v>0</v>
      </c>
      <c r="AC74" s="265">
        <v>0</v>
      </c>
      <c r="AD74" s="265">
        <v>0</v>
      </c>
      <c r="AE74" s="265">
        <v>0</v>
      </c>
      <c r="AF74" s="265">
        <v>0</v>
      </c>
      <c r="AG74" s="266">
        <v>0</v>
      </c>
      <c r="AH74" s="265">
        <v>0</v>
      </c>
      <c r="AI74" s="265">
        <v>0</v>
      </c>
      <c r="AJ74" s="265">
        <v>0</v>
      </c>
      <c r="AK74" s="266">
        <v>0</v>
      </c>
    </row>
    <row r="75" spans="1:37" ht="43.2" x14ac:dyDescent="0.3">
      <c r="A75" s="265" t="s">
        <v>425</v>
      </c>
      <c r="B75" s="265" t="s">
        <v>426</v>
      </c>
      <c r="C75" s="266" t="s">
        <v>636</v>
      </c>
      <c r="D75" s="265" t="s">
        <v>751</v>
      </c>
      <c r="E75" s="265">
        <v>0</v>
      </c>
      <c r="F75" s="265">
        <v>0</v>
      </c>
      <c r="G75" s="265">
        <v>0</v>
      </c>
      <c r="H75" s="265">
        <v>1</v>
      </c>
      <c r="I75" s="265">
        <v>0</v>
      </c>
      <c r="J75" s="265">
        <v>0</v>
      </c>
      <c r="K75" s="266">
        <v>0</v>
      </c>
      <c r="L75" s="265">
        <v>0</v>
      </c>
      <c r="M75" s="254">
        <v>0</v>
      </c>
      <c r="N75" s="265">
        <v>0</v>
      </c>
      <c r="O75" s="265">
        <v>0</v>
      </c>
      <c r="P75" s="265">
        <v>1</v>
      </c>
      <c r="Q75" s="265">
        <v>0</v>
      </c>
      <c r="R75" s="265">
        <v>0</v>
      </c>
      <c r="S75" s="266">
        <v>0</v>
      </c>
      <c r="T75" s="265">
        <v>0</v>
      </c>
      <c r="U75" s="265">
        <v>0</v>
      </c>
      <c r="V75" s="265">
        <v>0</v>
      </c>
      <c r="W75" s="265">
        <v>0</v>
      </c>
      <c r="X75" s="266">
        <v>0</v>
      </c>
      <c r="Y75" s="265">
        <v>0</v>
      </c>
      <c r="Z75" s="265">
        <v>0</v>
      </c>
      <c r="AA75" s="265">
        <v>0</v>
      </c>
      <c r="AB75" s="265">
        <v>1</v>
      </c>
      <c r="AC75" s="265">
        <v>0</v>
      </c>
      <c r="AD75" s="265">
        <v>0</v>
      </c>
      <c r="AE75" s="265">
        <v>0</v>
      </c>
      <c r="AF75" s="265">
        <v>0</v>
      </c>
      <c r="AG75" s="266">
        <v>0</v>
      </c>
      <c r="AH75" s="265">
        <v>0</v>
      </c>
      <c r="AI75" s="265">
        <v>0</v>
      </c>
      <c r="AJ75" s="265">
        <v>0</v>
      </c>
      <c r="AK75" s="266">
        <v>0</v>
      </c>
    </row>
    <row r="76" spans="1:37" ht="72" x14ac:dyDescent="0.3">
      <c r="A76" s="265" t="s">
        <v>427</v>
      </c>
      <c r="B76" s="265" t="s">
        <v>428</v>
      </c>
      <c r="C76" s="266" t="s">
        <v>637</v>
      </c>
      <c r="D76" s="265" t="s">
        <v>752</v>
      </c>
      <c r="E76" s="265">
        <v>0</v>
      </c>
      <c r="F76" s="265">
        <v>0</v>
      </c>
      <c r="G76" s="265">
        <v>0</v>
      </c>
      <c r="H76" s="265">
        <v>1</v>
      </c>
      <c r="I76" s="265">
        <v>0</v>
      </c>
      <c r="J76" s="265">
        <v>0</v>
      </c>
      <c r="K76" s="266">
        <v>0</v>
      </c>
      <c r="L76" s="265">
        <v>0</v>
      </c>
      <c r="M76" s="254">
        <v>0</v>
      </c>
      <c r="N76" s="265">
        <v>0</v>
      </c>
      <c r="O76" s="265">
        <v>0</v>
      </c>
      <c r="P76" s="265">
        <v>1</v>
      </c>
      <c r="Q76" s="265">
        <v>0</v>
      </c>
      <c r="R76" s="265">
        <v>0</v>
      </c>
      <c r="S76" s="266">
        <v>1</v>
      </c>
      <c r="T76" s="265">
        <v>0</v>
      </c>
      <c r="U76" s="265">
        <v>0</v>
      </c>
      <c r="V76" s="265">
        <v>0</v>
      </c>
      <c r="W76" s="265">
        <v>0</v>
      </c>
      <c r="X76" s="266">
        <v>0</v>
      </c>
      <c r="Y76" s="265">
        <v>0</v>
      </c>
      <c r="Z76" s="265">
        <v>0</v>
      </c>
      <c r="AA76" s="265">
        <v>0</v>
      </c>
      <c r="AB76" s="265">
        <v>0</v>
      </c>
      <c r="AC76" s="265">
        <v>0</v>
      </c>
      <c r="AD76" s="265">
        <v>0</v>
      </c>
      <c r="AE76" s="265">
        <v>0</v>
      </c>
      <c r="AF76" s="265">
        <v>0</v>
      </c>
      <c r="AG76" s="266">
        <v>0</v>
      </c>
      <c r="AH76" s="265">
        <v>0</v>
      </c>
      <c r="AI76" s="265">
        <v>0</v>
      </c>
      <c r="AJ76" s="265">
        <v>0</v>
      </c>
      <c r="AK76" s="266">
        <v>0</v>
      </c>
    </row>
    <row r="77" spans="1:37" ht="86.4" x14ac:dyDescent="0.3">
      <c r="A77" s="265" t="s">
        <v>429</v>
      </c>
      <c r="B77" s="265" t="s">
        <v>430</v>
      </c>
      <c r="C77" s="266" t="s">
        <v>638</v>
      </c>
      <c r="D77" s="265" t="s">
        <v>753</v>
      </c>
      <c r="E77" s="265">
        <v>0</v>
      </c>
      <c r="F77" s="265">
        <v>0</v>
      </c>
      <c r="G77" s="265">
        <v>0</v>
      </c>
      <c r="H77" s="265">
        <v>1</v>
      </c>
      <c r="I77" s="265">
        <v>0</v>
      </c>
      <c r="J77" s="265">
        <v>0</v>
      </c>
      <c r="K77" s="266">
        <v>0</v>
      </c>
      <c r="L77" s="265">
        <v>0</v>
      </c>
      <c r="M77" s="254">
        <v>0</v>
      </c>
      <c r="N77" s="265">
        <v>0</v>
      </c>
      <c r="O77" s="265">
        <v>0</v>
      </c>
      <c r="P77" s="265">
        <v>1</v>
      </c>
      <c r="Q77" s="265">
        <v>0</v>
      </c>
      <c r="R77" s="265">
        <v>0</v>
      </c>
      <c r="S77" s="266">
        <v>1</v>
      </c>
      <c r="T77" s="265">
        <v>0</v>
      </c>
      <c r="U77" s="265">
        <v>0</v>
      </c>
      <c r="V77" s="265">
        <v>0</v>
      </c>
      <c r="W77" s="265">
        <v>0</v>
      </c>
      <c r="X77" s="266">
        <v>0</v>
      </c>
      <c r="Y77" s="265">
        <v>0</v>
      </c>
      <c r="Z77" s="265">
        <v>0</v>
      </c>
      <c r="AA77" s="265">
        <v>0</v>
      </c>
      <c r="AB77" s="265">
        <v>0</v>
      </c>
      <c r="AC77" s="265">
        <v>0</v>
      </c>
      <c r="AD77" s="265">
        <v>0</v>
      </c>
      <c r="AE77" s="265">
        <v>0</v>
      </c>
      <c r="AF77" s="265">
        <v>0</v>
      </c>
      <c r="AG77" s="266">
        <v>0</v>
      </c>
      <c r="AH77" s="265">
        <v>0</v>
      </c>
      <c r="AI77" s="265">
        <v>0</v>
      </c>
      <c r="AJ77" s="265">
        <v>0</v>
      </c>
      <c r="AK77" s="266">
        <v>0</v>
      </c>
    </row>
    <row r="78" spans="1:37" ht="115.2" x14ac:dyDescent="0.3">
      <c r="A78" s="265" t="s">
        <v>431</v>
      </c>
      <c r="B78" s="265" t="s">
        <v>432</v>
      </c>
      <c r="C78" s="266" t="s">
        <v>581</v>
      </c>
      <c r="D78" s="265" t="s">
        <v>754</v>
      </c>
      <c r="E78" s="265">
        <v>0</v>
      </c>
      <c r="F78" s="265">
        <v>0</v>
      </c>
      <c r="G78" s="265">
        <v>0</v>
      </c>
      <c r="H78" s="265">
        <v>1</v>
      </c>
      <c r="I78" s="265">
        <v>0</v>
      </c>
      <c r="J78" s="265">
        <v>0</v>
      </c>
      <c r="K78" s="266">
        <v>0</v>
      </c>
      <c r="L78" s="265">
        <v>1</v>
      </c>
      <c r="M78" s="254">
        <v>0</v>
      </c>
      <c r="N78" s="265">
        <v>0</v>
      </c>
      <c r="O78" s="265">
        <v>0</v>
      </c>
      <c r="P78" s="265">
        <v>1</v>
      </c>
      <c r="Q78" s="265">
        <v>0</v>
      </c>
      <c r="R78" s="265">
        <v>0</v>
      </c>
      <c r="S78" s="266">
        <v>1</v>
      </c>
      <c r="T78" s="265">
        <v>0</v>
      </c>
      <c r="U78" s="265">
        <v>0</v>
      </c>
      <c r="V78" s="265">
        <v>0</v>
      </c>
      <c r="W78" s="265">
        <v>0</v>
      </c>
      <c r="X78" s="266">
        <v>0</v>
      </c>
      <c r="Y78" s="265">
        <v>0</v>
      </c>
      <c r="Z78" s="265">
        <v>0</v>
      </c>
      <c r="AA78" s="265">
        <v>0</v>
      </c>
      <c r="AB78" s="265">
        <v>0</v>
      </c>
      <c r="AC78" s="265">
        <v>0</v>
      </c>
      <c r="AD78" s="265">
        <v>0</v>
      </c>
      <c r="AE78" s="265">
        <v>0</v>
      </c>
      <c r="AF78" s="265">
        <v>0</v>
      </c>
      <c r="AG78" s="266">
        <v>0</v>
      </c>
      <c r="AH78" s="265">
        <v>0</v>
      </c>
      <c r="AI78" s="265">
        <v>0</v>
      </c>
      <c r="AJ78" s="265">
        <v>0</v>
      </c>
      <c r="AK78" s="266">
        <v>0</v>
      </c>
    </row>
    <row r="79" spans="1:37" ht="28.8" x14ac:dyDescent="0.3">
      <c r="A79" s="265" t="s">
        <v>433</v>
      </c>
      <c r="B79" s="265" t="s">
        <v>434</v>
      </c>
      <c r="C79" s="266" t="s">
        <v>581</v>
      </c>
      <c r="D79" s="265" t="s">
        <v>755</v>
      </c>
      <c r="E79" s="265">
        <v>0</v>
      </c>
      <c r="F79" s="265">
        <v>0</v>
      </c>
      <c r="G79" s="265">
        <v>0</v>
      </c>
      <c r="H79" s="265">
        <v>0</v>
      </c>
      <c r="I79" s="265">
        <v>0</v>
      </c>
      <c r="J79" s="265">
        <v>0</v>
      </c>
      <c r="K79" s="266">
        <v>0</v>
      </c>
      <c r="L79" s="265">
        <v>1</v>
      </c>
      <c r="M79" s="254">
        <v>0</v>
      </c>
      <c r="N79" s="265">
        <v>0</v>
      </c>
      <c r="O79" s="265">
        <v>0</v>
      </c>
      <c r="P79" s="265">
        <v>0</v>
      </c>
      <c r="Q79" s="265">
        <v>0</v>
      </c>
      <c r="R79" s="265">
        <v>0</v>
      </c>
      <c r="S79" s="266">
        <v>0</v>
      </c>
      <c r="T79" s="265">
        <v>0</v>
      </c>
      <c r="U79" s="265">
        <v>0</v>
      </c>
      <c r="V79" s="265">
        <v>0</v>
      </c>
      <c r="W79" s="265">
        <v>0</v>
      </c>
      <c r="X79" s="266">
        <v>0</v>
      </c>
      <c r="Y79" s="265">
        <v>0</v>
      </c>
      <c r="Z79" s="265">
        <v>0</v>
      </c>
      <c r="AA79" s="265">
        <v>0</v>
      </c>
      <c r="AB79" s="265">
        <v>0</v>
      </c>
      <c r="AC79" s="265">
        <v>0</v>
      </c>
      <c r="AD79" s="265">
        <v>1</v>
      </c>
      <c r="AE79" s="265">
        <v>0</v>
      </c>
      <c r="AF79" s="265">
        <v>0</v>
      </c>
      <c r="AG79" s="266">
        <v>0</v>
      </c>
      <c r="AH79" s="265">
        <v>0</v>
      </c>
      <c r="AI79" s="265">
        <v>0</v>
      </c>
      <c r="AJ79" s="265">
        <v>0</v>
      </c>
      <c r="AK79" s="266">
        <v>0</v>
      </c>
    </row>
    <row r="80" spans="1:37" ht="43.2" x14ac:dyDescent="0.3">
      <c r="A80" s="265" t="s">
        <v>435</v>
      </c>
      <c r="B80" s="265" t="s">
        <v>436</v>
      </c>
      <c r="C80" s="266" t="s">
        <v>581</v>
      </c>
      <c r="D80" s="265" t="s">
        <v>756</v>
      </c>
      <c r="E80" s="265">
        <v>0</v>
      </c>
      <c r="F80" s="265">
        <v>0</v>
      </c>
      <c r="G80" s="265">
        <v>0</v>
      </c>
      <c r="H80" s="265">
        <v>0</v>
      </c>
      <c r="I80" s="265">
        <v>0</v>
      </c>
      <c r="J80" s="265">
        <v>0</v>
      </c>
      <c r="K80" s="266">
        <v>0</v>
      </c>
      <c r="L80" s="265">
        <v>1</v>
      </c>
      <c r="M80" s="254">
        <v>0</v>
      </c>
      <c r="N80" s="265">
        <v>0</v>
      </c>
      <c r="O80" s="265">
        <v>0</v>
      </c>
      <c r="P80" s="265">
        <v>0</v>
      </c>
      <c r="Q80" s="265">
        <v>0</v>
      </c>
      <c r="R80" s="265">
        <v>1</v>
      </c>
      <c r="S80" s="266">
        <v>0</v>
      </c>
      <c r="T80" s="265">
        <v>0</v>
      </c>
      <c r="U80" s="265">
        <v>0</v>
      </c>
      <c r="V80" s="265">
        <v>0</v>
      </c>
      <c r="W80" s="265">
        <v>0</v>
      </c>
      <c r="X80" s="266">
        <v>0</v>
      </c>
      <c r="Y80" s="265">
        <v>0</v>
      </c>
      <c r="Z80" s="265">
        <v>0</v>
      </c>
      <c r="AA80" s="265">
        <v>0</v>
      </c>
      <c r="AB80" s="265">
        <v>0</v>
      </c>
      <c r="AC80" s="265">
        <v>0</v>
      </c>
      <c r="AD80" s="265">
        <v>0</v>
      </c>
      <c r="AE80" s="265">
        <v>0</v>
      </c>
      <c r="AF80" s="265">
        <v>0</v>
      </c>
      <c r="AG80" s="266">
        <v>0</v>
      </c>
      <c r="AH80" s="265">
        <v>0</v>
      </c>
      <c r="AI80" s="265">
        <v>0</v>
      </c>
      <c r="AJ80" s="265">
        <v>0</v>
      </c>
      <c r="AK80" s="266">
        <v>0</v>
      </c>
    </row>
    <row r="81" spans="1:37" ht="28.8" x14ac:dyDescent="0.3">
      <c r="A81" s="265" t="s">
        <v>437</v>
      </c>
      <c r="B81" s="265" t="s">
        <v>438</v>
      </c>
      <c r="C81" s="266" t="s">
        <v>581</v>
      </c>
      <c r="D81" s="265" t="s">
        <v>757</v>
      </c>
      <c r="E81" s="265">
        <v>0</v>
      </c>
      <c r="F81" s="265">
        <v>0</v>
      </c>
      <c r="G81" s="265">
        <v>0</v>
      </c>
      <c r="H81" s="265">
        <v>0</v>
      </c>
      <c r="I81" s="265">
        <v>0</v>
      </c>
      <c r="J81" s="265">
        <v>0</v>
      </c>
      <c r="K81" s="266">
        <v>0</v>
      </c>
      <c r="L81" s="265">
        <v>1</v>
      </c>
      <c r="M81" s="254">
        <v>0</v>
      </c>
      <c r="N81" s="265">
        <v>0</v>
      </c>
      <c r="O81" s="265">
        <v>0</v>
      </c>
      <c r="P81" s="265">
        <v>0</v>
      </c>
      <c r="Q81" s="265">
        <v>0</v>
      </c>
      <c r="R81" s="265">
        <v>0</v>
      </c>
      <c r="S81" s="266">
        <v>0</v>
      </c>
      <c r="T81" s="265">
        <v>0</v>
      </c>
      <c r="U81" s="265">
        <v>0</v>
      </c>
      <c r="V81" s="265">
        <v>0</v>
      </c>
      <c r="W81" s="265">
        <v>0</v>
      </c>
      <c r="X81" s="266">
        <v>0</v>
      </c>
      <c r="Y81" s="265">
        <v>0</v>
      </c>
      <c r="Z81" s="265">
        <v>0</v>
      </c>
      <c r="AA81" s="265">
        <v>0</v>
      </c>
      <c r="AB81" s="265">
        <v>0</v>
      </c>
      <c r="AC81" s="265">
        <v>0</v>
      </c>
      <c r="AD81" s="265">
        <v>1</v>
      </c>
      <c r="AE81" s="265">
        <v>0</v>
      </c>
      <c r="AF81" s="265">
        <v>0</v>
      </c>
      <c r="AG81" s="266">
        <v>0</v>
      </c>
      <c r="AH81" s="265">
        <v>0</v>
      </c>
      <c r="AI81" s="265">
        <v>0</v>
      </c>
      <c r="AJ81" s="265">
        <v>0</v>
      </c>
      <c r="AK81" s="266">
        <v>0</v>
      </c>
    </row>
    <row r="82" spans="1:37" ht="43.2" x14ac:dyDescent="0.3">
      <c r="A82" s="265" t="s">
        <v>439</v>
      </c>
      <c r="B82" s="265" t="s">
        <v>440</v>
      </c>
      <c r="C82" s="266" t="s">
        <v>581</v>
      </c>
      <c r="D82" s="265" t="s">
        <v>758</v>
      </c>
      <c r="E82" s="265">
        <v>0</v>
      </c>
      <c r="F82" s="265">
        <v>0</v>
      </c>
      <c r="G82" s="265">
        <v>0</v>
      </c>
      <c r="H82" s="265">
        <v>0</v>
      </c>
      <c r="I82" s="265">
        <v>0</v>
      </c>
      <c r="J82" s="265">
        <v>0</v>
      </c>
      <c r="K82" s="266">
        <v>1</v>
      </c>
      <c r="L82" s="265">
        <v>0</v>
      </c>
      <c r="M82" s="254">
        <v>0</v>
      </c>
      <c r="N82" s="265">
        <v>0</v>
      </c>
      <c r="O82" s="265">
        <v>0</v>
      </c>
      <c r="P82" s="265">
        <v>1</v>
      </c>
      <c r="Q82" s="265">
        <v>0</v>
      </c>
      <c r="R82" s="265">
        <v>0</v>
      </c>
      <c r="S82" s="266">
        <v>0</v>
      </c>
      <c r="T82" s="265">
        <v>0</v>
      </c>
      <c r="U82" s="265">
        <v>0</v>
      </c>
      <c r="V82" s="265">
        <v>1</v>
      </c>
      <c r="W82" s="265">
        <v>1</v>
      </c>
      <c r="X82" s="266">
        <v>0</v>
      </c>
      <c r="Y82" s="265">
        <v>0</v>
      </c>
      <c r="Z82" s="265">
        <v>0</v>
      </c>
      <c r="AA82" s="265">
        <v>0</v>
      </c>
      <c r="AB82" s="265">
        <v>0</v>
      </c>
      <c r="AC82" s="265">
        <v>1</v>
      </c>
      <c r="AD82" s="265">
        <v>0</v>
      </c>
      <c r="AE82" s="265">
        <v>0</v>
      </c>
      <c r="AF82" s="265">
        <v>0</v>
      </c>
      <c r="AG82" s="266">
        <v>0</v>
      </c>
      <c r="AH82" s="265">
        <v>0</v>
      </c>
      <c r="AI82" s="265">
        <v>0</v>
      </c>
      <c r="AJ82" s="265">
        <v>1</v>
      </c>
      <c r="AK82" s="266">
        <v>0</v>
      </c>
    </row>
    <row r="83" spans="1:37" ht="28.8" x14ac:dyDescent="0.3">
      <c r="A83" s="256" t="s">
        <v>639</v>
      </c>
      <c r="B83" s="265" t="s">
        <v>640</v>
      </c>
      <c r="C83" s="266"/>
      <c r="D83" s="299"/>
      <c r="E83" s="265">
        <v>1</v>
      </c>
      <c r="F83" s="265">
        <v>0</v>
      </c>
      <c r="G83" s="265">
        <v>0</v>
      </c>
      <c r="H83" s="265">
        <v>0</v>
      </c>
      <c r="I83" s="265">
        <v>0</v>
      </c>
      <c r="J83" s="265">
        <v>0</v>
      </c>
      <c r="K83" s="266">
        <v>0</v>
      </c>
      <c r="L83" s="265">
        <v>0</v>
      </c>
      <c r="M83" s="254">
        <v>0</v>
      </c>
      <c r="N83" s="265">
        <v>0</v>
      </c>
      <c r="O83" s="265">
        <v>0</v>
      </c>
      <c r="P83" s="265">
        <v>0</v>
      </c>
      <c r="Q83" s="265">
        <v>1</v>
      </c>
      <c r="R83" s="265">
        <v>0</v>
      </c>
      <c r="S83" s="266">
        <v>1</v>
      </c>
      <c r="T83" s="265">
        <v>0</v>
      </c>
      <c r="U83" s="265">
        <v>0</v>
      </c>
      <c r="V83" s="265">
        <v>0</v>
      </c>
      <c r="W83" s="265">
        <v>0</v>
      </c>
      <c r="X83" s="266">
        <v>0</v>
      </c>
      <c r="Y83" s="265">
        <v>0</v>
      </c>
      <c r="Z83" s="265">
        <v>0</v>
      </c>
      <c r="AA83" s="265">
        <v>1</v>
      </c>
      <c r="AB83" s="265">
        <v>0</v>
      </c>
      <c r="AC83" s="265">
        <v>0</v>
      </c>
      <c r="AD83" s="265">
        <v>0</v>
      </c>
      <c r="AE83" s="265">
        <v>0</v>
      </c>
      <c r="AF83" s="265">
        <v>0</v>
      </c>
      <c r="AG83" s="266">
        <v>0</v>
      </c>
      <c r="AH83" s="265">
        <v>0</v>
      </c>
      <c r="AI83" s="265">
        <v>0</v>
      </c>
      <c r="AJ83" s="265">
        <v>0</v>
      </c>
      <c r="AK83" s="266">
        <v>0</v>
      </c>
    </row>
    <row r="84" spans="1:37" x14ac:dyDescent="0.3">
      <c r="A84" s="256" t="s">
        <v>641</v>
      </c>
      <c r="B84" s="265" t="s">
        <v>642</v>
      </c>
      <c r="C84" s="266"/>
      <c r="D84" s="299"/>
      <c r="E84" s="265">
        <v>1</v>
      </c>
      <c r="F84" s="265">
        <v>1</v>
      </c>
      <c r="G84" s="265">
        <v>0</v>
      </c>
      <c r="H84" s="265">
        <v>1</v>
      </c>
      <c r="I84" s="265">
        <v>0</v>
      </c>
      <c r="J84" s="265">
        <v>0</v>
      </c>
      <c r="K84" s="266">
        <v>0</v>
      </c>
      <c r="L84" s="265">
        <v>1</v>
      </c>
      <c r="M84" s="254">
        <v>0</v>
      </c>
      <c r="N84" s="265">
        <v>0</v>
      </c>
      <c r="O84" s="265">
        <v>0</v>
      </c>
      <c r="P84" s="265">
        <v>0</v>
      </c>
      <c r="Q84" s="265">
        <v>1</v>
      </c>
      <c r="R84" s="265">
        <v>0</v>
      </c>
      <c r="S84" s="266">
        <v>0</v>
      </c>
      <c r="T84" s="265">
        <v>0</v>
      </c>
      <c r="U84" s="265">
        <v>0</v>
      </c>
      <c r="V84" s="265">
        <v>0</v>
      </c>
      <c r="W84" s="265">
        <v>0</v>
      </c>
      <c r="X84" s="266">
        <v>0</v>
      </c>
      <c r="Y84" s="265">
        <v>0</v>
      </c>
      <c r="Z84" s="265">
        <v>0</v>
      </c>
      <c r="AA84" s="265">
        <v>1</v>
      </c>
      <c r="AB84" s="265">
        <v>1</v>
      </c>
      <c r="AC84" s="265">
        <v>1</v>
      </c>
      <c r="AD84" s="265">
        <v>0</v>
      </c>
      <c r="AE84" s="265">
        <v>0</v>
      </c>
      <c r="AF84" s="265">
        <v>0</v>
      </c>
      <c r="AG84" s="266">
        <v>0</v>
      </c>
      <c r="AH84" s="265">
        <v>0</v>
      </c>
      <c r="AI84" s="265">
        <v>0</v>
      </c>
      <c r="AJ84" s="265">
        <v>0</v>
      </c>
      <c r="AK84" s="266">
        <v>0</v>
      </c>
    </row>
    <row r="85" spans="1:37" x14ac:dyDescent="0.3">
      <c r="A85" s="256" t="s">
        <v>643</v>
      </c>
      <c r="B85" s="265" t="s">
        <v>644</v>
      </c>
      <c r="C85" s="266"/>
      <c r="D85" s="299"/>
      <c r="E85" s="265">
        <v>1</v>
      </c>
      <c r="F85" s="265">
        <v>1</v>
      </c>
      <c r="G85" s="265">
        <v>0</v>
      </c>
      <c r="H85" s="265">
        <v>0</v>
      </c>
      <c r="I85" s="265">
        <v>0</v>
      </c>
      <c r="J85" s="265">
        <v>0</v>
      </c>
      <c r="K85" s="266">
        <v>0</v>
      </c>
      <c r="L85" s="265">
        <v>0</v>
      </c>
      <c r="M85" s="254">
        <v>0</v>
      </c>
      <c r="N85" s="265">
        <v>0</v>
      </c>
      <c r="O85" s="265">
        <v>0</v>
      </c>
      <c r="P85" s="265">
        <v>1</v>
      </c>
      <c r="Q85" s="265">
        <v>1</v>
      </c>
      <c r="R85" s="265">
        <v>0</v>
      </c>
      <c r="S85" s="266">
        <v>1</v>
      </c>
      <c r="T85" s="265">
        <v>0</v>
      </c>
      <c r="U85" s="265">
        <v>0</v>
      </c>
      <c r="V85" s="265">
        <v>0</v>
      </c>
      <c r="W85" s="265">
        <v>0</v>
      </c>
      <c r="X85" s="266">
        <v>0</v>
      </c>
      <c r="Y85" s="265">
        <v>0</v>
      </c>
      <c r="Z85" s="265">
        <v>0</v>
      </c>
      <c r="AA85" s="265">
        <v>1</v>
      </c>
      <c r="AB85" s="265">
        <v>1</v>
      </c>
      <c r="AC85" s="265">
        <v>1</v>
      </c>
      <c r="AD85" s="265">
        <v>0</v>
      </c>
      <c r="AE85" s="265">
        <v>0</v>
      </c>
      <c r="AF85" s="265">
        <v>0</v>
      </c>
      <c r="AG85" s="266">
        <v>0</v>
      </c>
      <c r="AH85" s="265">
        <v>0</v>
      </c>
      <c r="AI85" s="265">
        <v>0</v>
      </c>
      <c r="AJ85" s="265">
        <v>0</v>
      </c>
      <c r="AK85" s="266">
        <v>0</v>
      </c>
    </row>
    <row r="86" spans="1:37" ht="57.6" x14ac:dyDescent="0.3">
      <c r="A86" s="265" t="s">
        <v>441</v>
      </c>
      <c r="B86" s="265" t="s">
        <v>442</v>
      </c>
      <c r="C86" s="266" t="s">
        <v>645</v>
      </c>
      <c r="D86" s="265" t="s">
        <v>759</v>
      </c>
      <c r="E86" s="265">
        <v>1</v>
      </c>
      <c r="F86" s="265">
        <v>1</v>
      </c>
      <c r="G86" s="265">
        <v>0</v>
      </c>
      <c r="H86" s="265">
        <v>0</v>
      </c>
      <c r="I86" s="265">
        <v>0</v>
      </c>
      <c r="J86" s="265">
        <v>0</v>
      </c>
      <c r="K86" s="266">
        <v>0</v>
      </c>
      <c r="L86" s="265">
        <v>0</v>
      </c>
      <c r="M86" s="254">
        <v>0</v>
      </c>
      <c r="N86" s="265">
        <v>0</v>
      </c>
      <c r="O86" s="265">
        <v>0</v>
      </c>
      <c r="P86" s="265">
        <v>1</v>
      </c>
      <c r="Q86" s="265">
        <v>1</v>
      </c>
      <c r="R86" s="265">
        <v>0</v>
      </c>
      <c r="S86" s="266">
        <v>0</v>
      </c>
      <c r="T86" s="265">
        <v>1</v>
      </c>
      <c r="U86" s="265">
        <v>0</v>
      </c>
      <c r="V86" s="265">
        <v>0</v>
      </c>
      <c r="W86" s="265">
        <v>0</v>
      </c>
      <c r="X86" s="266">
        <v>0</v>
      </c>
      <c r="Y86" s="265">
        <v>0</v>
      </c>
      <c r="Z86" s="265">
        <v>0</v>
      </c>
      <c r="AA86" s="265">
        <v>0</v>
      </c>
      <c r="AB86" s="265">
        <v>0</v>
      </c>
      <c r="AC86" s="265">
        <v>0</v>
      </c>
      <c r="AD86" s="265">
        <v>0</v>
      </c>
      <c r="AE86" s="265">
        <v>0</v>
      </c>
      <c r="AF86" s="265">
        <v>0</v>
      </c>
      <c r="AG86" s="266">
        <v>0</v>
      </c>
      <c r="AH86" s="265">
        <v>0</v>
      </c>
      <c r="AI86" s="265">
        <v>0</v>
      </c>
      <c r="AJ86" s="265">
        <v>0</v>
      </c>
      <c r="AK86" s="266">
        <v>0</v>
      </c>
    </row>
    <row r="87" spans="1:37" ht="72" x14ac:dyDescent="0.3">
      <c r="A87" s="265" t="s">
        <v>443</v>
      </c>
      <c r="B87" s="265" t="s">
        <v>444</v>
      </c>
      <c r="C87" s="266" t="s">
        <v>646</v>
      </c>
      <c r="D87" s="265" t="s">
        <v>760</v>
      </c>
      <c r="E87" s="265">
        <v>0</v>
      </c>
      <c r="F87" s="265">
        <v>0</v>
      </c>
      <c r="G87" s="265">
        <v>0</v>
      </c>
      <c r="H87" s="265">
        <v>0</v>
      </c>
      <c r="I87" s="265">
        <v>0</v>
      </c>
      <c r="J87" s="265">
        <v>0</v>
      </c>
      <c r="K87" s="266">
        <v>0</v>
      </c>
      <c r="L87" s="265">
        <v>0</v>
      </c>
      <c r="M87" s="254">
        <v>0</v>
      </c>
      <c r="N87" s="265">
        <v>0</v>
      </c>
      <c r="O87" s="265">
        <v>0</v>
      </c>
      <c r="P87" s="265">
        <v>1</v>
      </c>
      <c r="Q87" s="265">
        <v>1</v>
      </c>
      <c r="R87" s="265">
        <v>0</v>
      </c>
      <c r="S87" s="266">
        <v>0</v>
      </c>
      <c r="T87" s="265">
        <v>0</v>
      </c>
      <c r="U87" s="265">
        <v>0</v>
      </c>
      <c r="V87" s="265">
        <v>0</v>
      </c>
      <c r="W87" s="265">
        <v>0</v>
      </c>
      <c r="X87" s="266">
        <v>0</v>
      </c>
      <c r="Y87" s="265">
        <v>0</v>
      </c>
      <c r="Z87" s="265">
        <v>0</v>
      </c>
      <c r="AA87" s="265">
        <v>0</v>
      </c>
      <c r="AB87" s="265">
        <v>0</v>
      </c>
      <c r="AC87" s="265">
        <v>0</v>
      </c>
      <c r="AD87" s="265">
        <v>0</v>
      </c>
      <c r="AE87" s="265">
        <v>0</v>
      </c>
      <c r="AF87" s="265">
        <v>0</v>
      </c>
      <c r="AG87" s="266">
        <v>0</v>
      </c>
      <c r="AH87" s="265">
        <v>0</v>
      </c>
      <c r="AI87" s="265">
        <v>0</v>
      </c>
      <c r="AJ87" s="265">
        <v>0</v>
      </c>
      <c r="AK87" s="266">
        <v>0</v>
      </c>
    </row>
    <row r="88" spans="1:37" ht="72" x14ac:dyDescent="0.3">
      <c r="A88" s="265" t="s">
        <v>445</v>
      </c>
      <c r="B88" s="265" t="s">
        <v>446</v>
      </c>
      <c r="C88" s="266" t="s">
        <v>646</v>
      </c>
      <c r="D88" s="265" t="s">
        <v>761</v>
      </c>
      <c r="E88" s="265">
        <v>0</v>
      </c>
      <c r="F88" s="265">
        <v>0</v>
      </c>
      <c r="G88" s="265">
        <v>0</v>
      </c>
      <c r="H88" s="265">
        <v>0</v>
      </c>
      <c r="I88" s="265">
        <v>0</v>
      </c>
      <c r="J88" s="265">
        <v>0</v>
      </c>
      <c r="K88" s="266">
        <v>0</v>
      </c>
      <c r="L88" s="265">
        <v>0</v>
      </c>
      <c r="M88" s="254">
        <v>0</v>
      </c>
      <c r="N88" s="265">
        <v>0</v>
      </c>
      <c r="O88" s="265">
        <v>0</v>
      </c>
      <c r="P88" s="265">
        <v>1</v>
      </c>
      <c r="Q88" s="265">
        <v>1</v>
      </c>
      <c r="R88" s="265">
        <v>0</v>
      </c>
      <c r="S88" s="266">
        <v>0</v>
      </c>
      <c r="T88" s="265">
        <v>0</v>
      </c>
      <c r="U88" s="265">
        <v>0</v>
      </c>
      <c r="V88" s="265">
        <v>0</v>
      </c>
      <c r="W88" s="265">
        <v>0</v>
      </c>
      <c r="X88" s="266"/>
      <c r="Y88" s="265">
        <v>0</v>
      </c>
      <c r="Z88" s="265">
        <v>0</v>
      </c>
      <c r="AA88" s="265">
        <v>0</v>
      </c>
      <c r="AB88" s="265">
        <v>0</v>
      </c>
      <c r="AC88" s="265">
        <v>0</v>
      </c>
      <c r="AD88" s="265">
        <v>0</v>
      </c>
      <c r="AE88" s="265">
        <v>0</v>
      </c>
      <c r="AF88" s="265">
        <v>0</v>
      </c>
      <c r="AG88" s="266">
        <v>0</v>
      </c>
      <c r="AH88" s="265">
        <v>0</v>
      </c>
      <c r="AI88" s="265">
        <v>0</v>
      </c>
      <c r="AJ88" s="265">
        <v>0</v>
      </c>
      <c r="AK88" s="266">
        <v>0</v>
      </c>
    </row>
    <row r="89" spans="1:37" ht="43.2" x14ac:dyDescent="0.3">
      <c r="A89" s="265" t="s">
        <v>447</v>
      </c>
      <c r="B89" s="265" t="s">
        <v>448</v>
      </c>
      <c r="C89" s="266" t="s">
        <v>581</v>
      </c>
      <c r="D89" s="265" t="s">
        <v>762</v>
      </c>
      <c r="E89" s="265">
        <v>0</v>
      </c>
      <c r="F89" s="265">
        <v>0</v>
      </c>
      <c r="G89" s="265">
        <v>0</v>
      </c>
      <c r="H89" s="265">
        <v>0</v>
      </c>
      <c r="I89" s="265">
        <v>0</v>
      </c>
      <c r="J89" s="265">
        <v>0</v>
      </c>
      <c r="K89" s="266">
        <v>0</v>
      </c>
      <c r="L89" s="265">
        <v>1</v>
      </c>
      <c r="M89" s="254">
        <v>0</v>
      </c>
      <c r="N89" s="265">
        <v>0</v>
      </c>
      <c r="O89" s="265">
        <v>0</v>
      </c>
      <c r="P89" s="265">
        <v>1</v>
      </c>
      <c r="Q89" s="265">
        <v>0</v>
      </c>
      <c r="R89" s="265">
        <v>0</v>
      </c>
      <c r="S89" s="266">
        <v>0</v>
      </c>
      <c r="T89" s="265">
        <v>0</v>
      </c>
      <c r="U89" s="265">
        <v>0</v>
      </c>
      <c r="V89" s="265">
        <v>0</v>
      </c>
      <c r="W89" s="265">
        <v>0</v>
      </c>
      <c r="X89" s="266">
        <v>0</v>
      </c>
      <c r="Y89" s="265">
        <v>0</v>
      </c>
      <c r="Z89" s="265">
        <v>0</v>
      </c>
      <c r="AA89" s="265">
        <v>0</v>
      </c>
      <c r="AB89" s="265">
        <v>0</v>
      </c>
      <c r="AC89" s="265">
        <v>0</v>
      </c>
      <c r="AD89" s="265">
        <v>0</v>
      </c>
      <c r="AE89" s="265">
        <v>0</v>
      </c>
      <c r="AF89" s="265">
        <v>0</v>
      </c>
      <c r="AG89" s="266">
        <v>0</v>
      </c>
      <c r="AH89" s="265">
        <v>0</v>
      </c>
      <c r="AI89" s="265">
        <v>0</v>
      </c>
      <c r="AJ89" s="265">
        <v>0</v>
      </c>
      <c r="AK89" s="266">
        <v>0</v>
      </c>
    </row>
    <row r="90" spans="1:37" ht="43.2" x14ac:dyDescent="0.3">
      <c r="A90" s="265" t="s">
        <v>449</v>
      </c>
      <c r="B90" s="265" t="s">
        <v>450</v>
      </c>
      <c r="C90" s="266" t="s">
        <v>581</v>
      </c>
      <c r="D90" s="265" t="s">
        <v>763</v>
      </c>
      <c r="E90" s="265">
        <v>0</v>
      </c>
      <c r="F90" s="265">
        <v>0</v>
      </c>
      <c r="G90" s="265">
        <v>0</v>
      </c>
      <c r="H90" s="265">
        <v>0</v>
      </c>
      <c r="I90" s="265">
        <v>0</v>
      </c>
      <c r="J90" s="265">
        <v>0</v>
      </c>
      <c r="K90" s="266">
        <v>0</v>
      </c>
      <c r="L90" s="265">
        <v>1</v>
      </c>
      <c r="M90" s="254">
        <v>0</v>
      </c>
      <c r="N90" s="265">
        <v>0</v>
      </c>
      <c r="O90" s="265">
        <v>0</v>
      </c>
      <c r="P90" s="265">
        <v>1</v>
      </c>
      <c r="Q90" s="265">
        <v>0</v>
      </c>
      <c r="R90" s="265">
        <v>0</v>
      </c>
      <c r="S90" s="266">
        <v>0</v>
      </c>
      <c r="T90" s="265">
        <v>0</v>
      </c>
      <c r="U90" s="265">
        <v>0</v>
      </c>
      <c r="V90" s="265">
        <v>0</v>
      </c>
      <c r="W90" s="265">
        <v>0</v>
      </c>
      <c r="X90" s="266">
        <v>0</v>
      </c>
      <c r="Y90" s="265">
        <v>0</v>
      </c>
      <c r="Z90" s="265">
        <v>0</v>
      </c>
      <c r="AA90" s="265">
        <v>0</v>
      </c>
      <c r="AB90" s="265">
        <v>0</v>
      </c>
      <c r="AC90" s="265">
        <v>0</v>
      </c>
      <c r="AD90" s="265">
        <v>0</v>
      </c>
      <c r="AE90" s="265">
        <v>0</v>
      </c>
      <c r="AF90" s="265">
        <v>0</v>
      </c>
      <c r="AG90" s="266">
        <v>0</v>
      </c>
      <c r="AH90" s="265">
        <v>0</v>
      </c>
      <c r="AI90" s="265">
        <v>0</v>
      </c>
      <c r="AJ90" s="265">
        <v>0</v>
      </c>
      <c r="AK90" s="266">
        <v>0</v>
      </c>
    </row>
    <row r="91" spans="1:37" ht="57.6" x14ac:dyDescent="0.3">
      <c r="A91" s="265" t="s">
        <v>451</v>
      </c>
      <c r="B91" s="265" t="s">
        <v>452</v>
      </c>
      <c r="C91" s="266" t="s">
        <v>581</v>
      </c>
      <c r="D91" s="265" t="s">
        <v>764</v>
      </c>
      <c r="E91" s="265">
        <v>0</v>
      </c>
      <c r="F91" s="265">
        <v>0</v>
      </c>
      <c r="G91" s="265">
        <v>1</v>
      </c>
      <c r="H91" s="265">
        <v>0</v>
      </c>
      <c r="I91" s="265">
        <v>0</v>
      </c>
      <c r="J91" s="265">
        <v>0</v>
      </c>
      <c r="K91" s="266">
        <v>0</v>
      </c>
      <c r="L91" s="265">
        <v>1</v>
      </c>
      <c r="M91" s="254">
        <v>0</v>
      </c>
      <c r="N91" s="265">
        <v>0</v>
      </c>
      <c r="O91" s="265">
        <v>0</v>
      </c>
      <c r="P91" s="265">
        <v>1</v>
      </c>
      <c r="Q91" s="265">
        <v>0</v>
      </c>
      <c r="R91" s="265">
        <v>0</v>
      </c>
      <c r="S91" s="266">
        <v>0</v>
      </c>
      <c r="T91" s="265">
        <v>0</v>
      </c>
      <c r="U91" s="265">
        <v>0</v>
      </c>
      <c r="V91" s="265">
        <v>0</v>
      </c>
      <c r="W91" s="265">
        <v>0</v>
      </c>
      <c r="X91" s="266">
        <v>0</v>
      </c>
      <c r="Y91" s="265">
        <v>0</v>
      </c>
      <c r="Z91" s="265">
        <v>0</v>
      </c>
      <c r="AA91" s="265">
        <v>0</v>
      </c>
      <c r="AB91" s="265">
        <v>0</v>
      </c>
      <c r="AC91" s="265">
        <v>0</v>
      </c>
      <c r="AD91" s="265">
        <v>0</v>
      </c>
      <c r="AE91" s="265">
        <v>0</v>
      </c>
      <c r="AF91" s="265">
        <v>0</v>
      </c>
      <c r="AG91" s="266">
        <v>0</v>
      </c>
      <c r="AH91" s="265">
        <v>0</v>
      </c>
      <c r="AI91" s="265">
        <v>0</v>
      </c>
      <c r="AJ91" s="265">
        <v>0</v>
      </c>
      <c r="AK91" s="266">
        <v>0</v>
      </c>
    </row>
    <row r="92" spans="1:37" ht="57.6" x14ac:dyDescent="0.3">
      <c r="A92" s="265" t="s">
        <v>453</v>
      </c>
      <c r="B92" s="265" t="s">
        <v>454</v>
      </c>
      <c r="C92" s="266" t="s">
        <v>581</v>
      </c>
      <c r="D92" s="265" t="s">
        <v>765</v>
      </c>
      <c r="E92" s="265">
        <v>0</v>
      </c>
      <c r="F92" s="265">
        <v>0</v>
      </c>
      <c r="G92" s="265">
        <v>1</v>
      </c>
      <c r="H92" s="265">
        <v>0</v>
      </c>
      <c r="I92" s="265">
        <v>0</v>
      </c>
      <c r="J92" s="265">
        <v>0</v>
      </c>
      <c r="K92" s="266">
        <v>0</v>
      </c>
      <c r="L92" s="265">
        <v>1</v>
      </c>
      <c r="M92" s="254">
        <v>0</v>
      </c>
      <c r="N92" s="265">
        <v>0</v>
      </c>
      <c r="O92" s="265">
        <v>0</v>
      </c>
      <c r="P92" s="265">
        <v>1</v>
      </c>
      <c r="Q92" s="265">
        <v>0</v>
      </c>
      <c r="R92" s="265">
        <v>0</v>
      </c>
      <c r="S92" s="266">
        <v>0</v>
      </c>
      <c r="T92" s="265">
        <v>0</v>
      </c>
      <c r="U92" s="265">
        <v>0</v>
      </c>
      <c r="V92" s="265">
        <v>0</v>
      </c>
      <c r="W92" s="265">
        <v>0</v>
      </c>
      <c r="X92" s="266">
        <v>0</v>
      </c>
      <c r="Y92" s="265">
        <v>0</v>
      </c>
      <c r="Z92" s="265">
        <v>0</v>
      </c>
      <c r="AA92" s="265">
        <v>0</v>
      </c>
      <c r="AB92" s="265">
        <v>0</v>
      </c>
      <c r="AC92" s="265">
        <v>0</v>
      </c>
      <c r="AD92" s="265">
        <v>0</v>
      </c>
      <c r="AE92" s="265">
        <v>0</v>
      </c>
      <c r="AF92" s="265">
        <v>0</v>
      </c>
      <c r="AG92" s="266">
        <v>0</v>
      </c>
      <c r="AH92" s="265">
        <v>0</v>
      </c>
      <c r="AI92" s="265">
        <v>0</v>
      </c>
      <c r="AJ92" s="265">
        <v>0</v>
      </c>
      <c r="AK92" s="266">
        <v>0</v>
      </c>
    </row>
    <row r="93" spans="1:37" x14ac:dyDescent="0.3">
      <c r="A93" s="265" t="s">
        <v>455</v>
      </c>
      <c r="B93" s="265" t="s">
        <v>456</v>
      </c>
      <c r="C93" s="266" t="s">
        <v>581</v>
      </c>
      <c r="D93" s="265" t="s">
        <v>647</v>
      </c>
      <c r="E93" s="265">
        <v>1</v>
      </c>
      <c r="F93" s="265">
        <v>1</v>
      </c>
      <c r="G93" s="265">
        <v>0</v>
      </c>
      <c r="H93" s="265">
        <v>0</v>
      </c>
      <c r="I93" s="265">
        <v>0</v>
      </c>
      <c r="J93" s="265">
        <v>0</v>
      </c>
      <c r="K93" s="266">
        <v>0</v>
      </c>
      <c r="L93" s="265">
        <v>0</v>
      </c>
      <c r="M93" s="254">
        <v>0</v>
      </c>
      <c r="N93" s="265">
        <v>0</v>
      </c>
      <c r="O93" s="265">
        <v>0</v>
      </c>
      <c r="P93" s="265">
        <v>1</v>
      </c>
      <c r="Q93" s="265">
        <v>1</v>
      </c>
      <c r="R93" s="265">
        <v>0</v>
      </c>
      <c r="S93" s="266">
        <v>0</v>
      </c>
      <c r="T93" s="265">
        <v>0</v>
      </c>
      <c r="U93" s="265">
        <v>0</v>
      </c>
      <c r="V93" s="265">
        <v>0</v>
      </c>
      <c r="W93" s="265">
        <v>0</v>
      </c>
      <c r="X93" s="266">
        <v>0</v>
      </c>
      <c r="Y93" s="265">
        <v>0</v>
      </c>
      <c r="Z93" s="265">
        <v>0</v>
      </c>
      <c r="AA93" s="265">
        <v>0</v>
      </c>
      <c r="AB93" s="265">
        <v>0</v>
      </c>
      <c r="AC93" s="265">
        <v>0</v>
      </c>
      <c r="AD93" s="265">
        <v>0</v>
      </c>
      <c r="AE93" s="265">
        <v>0</v>
      </c>
      <c r="AF93" s="265">
        <v>0</v>
      </c>
      <c r="AG93" s="266">
        <v>0</v>
      </c>
      <c r="AH93" s="265">
        <v>0</v>
      </c>
      <c r="AI93" s="265">
        <v>0</v>
      </c>
      <c r="AJ93" s="265">
        <v>0</v>
      </c>
      <c r="AK93" s="266">
        <v>0</v>
      </c>
    </row>
    <row r="94" spans="1:37" ht="57.6" x14ac:dyDescent="0.3">
      <c r="A94" s="265" t="s">
        <v>457</v>
      </c>
      <c r="B94" s="265" t="s">
        <v>458</v>
      </c>
      <c r="C94" s="266" t="s">
        <v>649</v>
      </c>
      <c r="D94" s="265" t="s">
        <v>648</v>
      </c>
      <c r="E94" s="265">
        <v>0</v>
      </c>
      <c r="F94" s="265">
        <v>0</v>
      </c>
      <c r="G94" s="265">
        <v>0</v>
      </c>
      <c r="H94" s="265">
        <v>0</v>
      </c>
      <c r="I94" s="265">
        <v>0</v>
      </c>
      <c r="J94" s="265">
        <v>0</v>
      </c>
      <c r="K94" s="266">
        <v>0</v>
      </c>
      <c r="L94" s="265">
        <v>1</v>
      </c>
      <c r="M94" s="254">
        <v>1</v>
      </c>
      <c r="N94" s="265">
        <v>0</v>
      </c>
      <c r="O94" s="265">
        <v>0</v>
      </c>
      <c r="P94" s="265">
        <v>0</v>
      </c>
      <c r="Q94" s="265">
        <v>0</v>
      </c>
      <c r="R94" s="265">
        <v>0</v>
      </c>
      <c r="S94" s="266">
        <v>0</v>
      </c>
      <c r="T94" s="265">
        <v>0</v>
      </c>
      <c r="U94" s="265">
        <v>0</v>
      </c>
      <c r="V94" s="265">
        <v>0</v>
      </c>
      <c r="W94" s="265">
        <v>0</v>
      </c>
      <c r="X94" s="266">
        <v>0</v>
      </c>
      <c r="Y94" s="265">
        <v>0</v>
      </c>
      <c r="Z94" s="265">
        <v>1</v>
      </c>
      <c r="AA94" s="265">
        <v>0</v>
      </c>
      <c r="AB94" s="265">
        <v>0</v>
      </c>
      <c r="AC94" s="265">
        <v>0</v>
      </c>
      <c r="AD94" s="265">
        <v>0</v>
      </c>
      <c r="AE94" s="265">
        <v>0</v>
      </c>
      <c r="AF94" s="265">
        <v>0</v>
      </c>
      <c r="AG94" s="266">
        <v>0</v>
      </c>
      <c r="AH94" s="265">
        <v>0</v>
      </c>
      <c r="AI94" s="265">
        <v>0</v>
      </c>
      <c r="AJ94" s="265">
        <v>1</v>
      </c>
      <c r="AK94" s="266">
        <v>0</v>
      </c>
    </row>
    <row r="95" spans="1:37" ht="43.2" x14ac:dyDescent="0.3">
      <c r="A95" s="265" t="s">
        <v>459</v>
      </c>
      <c r="B95" s="265" t="s">
        <v>460</v>
      </c>
      <c r="C95" s="266" t="s">
        <v>651</v>
      </c>
      <c r="D95" s="265" t="s">
        <v>650</v>
      </c>
      <c r="E95" s="265">
        <v>0</v>
      </c>
      <c r="F95" s="265">
        <v>0</v>
      </c>
      <c r="G95" s="265">
        <v>0</v>
      </c>
      <c r="H95" s="265">
        <v>0</v>
      </c>
      <c r="I95" s="265">
        <v>0</v>
      </c>
      <c r="J95" s="265">
        <v>0</v>
      </c>
      <c r="K95" s="266">
        <v>0</v>
      </c>
      <c r="L95" s="265">
        <v>1</v>
      </c>
      <c r="M95" s="254">
        <v>0</v>
      </c>
      <c r="N95" s="265">
        <v>0</v>
      </c>
      <c r="O95" s="265">
        <v>0</v>
      </c>
      <c r="P95" s="265">
        <v>0</v>
      </c>
      <c r="Q95" s="265">
        <v>0</v>
      </c>
      <c r="R95" s="265">
        <v>0</v>
      </c>
      <c r="S95" s="266">
        <v>0</v>
      </c>
      <c r="T95" s="265">
        <v>0</v>
      </c>
      <c r="U95" s="265">
        <v>0</v>
      </c>
      <c r="V95" s="265">
        <v>0</v>
      </c>
      <c r="W95" s="265">
        <v>0</v>
      </c>
      <c r="X95" s="266">
        <v>0</v>
      </c>
      <c r="Y95" s="265">
        <v>0</v>
      </c>
      <c r="Z95" s="265">
        <v>1</v>
      </c>
      <c r="AA95" s="265">
        <v>0</v>
      </c>
      <c r="AB95" s="265">
        <v>0</v>
      </c>
      <c r="AC95" s="265">
        <v>0</v>
      </c>
      <c r="AD95" s="265">
        <v>0</v>
      </c>
      <c r="AE95" s="265">
        <v>0</v>
      </c>
      <c r="AF95" s="265">
        <v>0</v>
      </c>
      <c r="AG95" s="266">
        <v>0</v>
      </c>
      <c r="AH95" s="265">
        <v>0</v>
      </c>
      <c r="AI95" s="265">
        <v>0</v>
      </c>
      <c r="AJ95" s="265">
        <v>1</v>
      </c>
      <c r="AK95" s="266">
        <v>0</v>
      </c>
    </row>
    <row r="96" spans="1:37" ht="57.6" x14ac:dyDescent="0.3">
      <c r="A96" s="265" t="s">
        <v>461</v>
      </c>
      <c r="B96" s="265" t="s">
        <v>462</v>
      </c>
      <c r="C96" s="266" t="s">
        <v>653</v>
      </c>
      <c r="D96" s="265" t="s">
        <v>652</v>
      </c>
      <c r="E96" s="265">
        <v>0</v>
      </c>
      <c r="F96" s="265">
        <v>0</v>
      </c>
      <c r="G96" s="265">
        <v>0</v>
      </c>
      <c r="H96" s="265">
        <v>0</v>
      </c>
      <c r="I96" s="265">
        <v>0</v>
      </c>
      <c r="J96" s="265">
        <v>0</v>
      </c>
      <c r="K96" s="266">
        <v>0</v>
      </c>
      <c r="L96" s="265">
        <v>0</v>
      </c>
      <c r="M96" s="254">
        <v>0</v>
      </c>
      <c r="N96" s="265">
        <v>0</v>
      </c>
      <c r="O96" s="265">
        <v>1</v>
      </c>
      <c r="P96" s="265">
        <v>1</v>
      </c>
      <c r="Q96" s="265">
        <v>1</v>
      </c>
      <c r="R96" s="265">
        <v>0</v>
      </c>
      <c r="S96" s="266">
        <v>0</v>
      </c>
      <c r="T96" s="265">
        <v>0</v>
      </c>
      <c r="U96" s="265">
        <v>0</v>
      </c>
      <c r="V96" s="265">
        <v>0</v>
      </c>
      <c r="W96" s="265">
        <v>0</v>
      </c>
      <c r="X96" s="266">
        <v>0</v>
      </c>
      <c r="Y96" s="265">
        <v>0</v>
      </c>
      <c r="Z96" s="265">
        <v>0</v>
      </c>
      <c r="AA96" s="265">
        <v>0</v>
      </c>
      <c r="AB96" s="265">
        <v>0</v>
      </c>
      <c r="AC96" s="265">
        <v>0</v>
      </c>
      <c r="AD96" s="265">
        <v>0</v>
      </c>
      <c r="AE96" s="265">
        <v>0</v>
      </c>
      <c r="AF96" s="265">
        <v>0</v>
      </c>
      <c r="AG96" s="266">
        <v>0</v>
      </c>
      <c r="AH96" s="265">
        <v>0</v>
      </c>
      <c r="AI96" s="265">
        <v>0</v>
      </c>
      <c r="AJ96" s="265">
        <v>0</v>
      </c>
      <c r="AK96" s="266">
        <v>0</v>
      </c>
    </row>
    <row r="97" spans="1:37" ht="72" x14ac:dyDescent="0.3">
      <c r="A97" s="265" t="s">
        <v>463</v>
      </c>
      <c r="B97" s="265" t="s">
        <v>464</v>
      </c>
      <c r="C97" s="266" t="s">
        <v>654</v>
      </c>
      <c r="D97" s="265" t="s">
        <v>766</v>
      </c>
      <c r="E97" s="265">
        <v>0</v>
      </c>
      <c r="F97" s="265">
        <v>0</v>
      </c>
      <c r="G97" s="265">
        <v>0</v>
      </c>
      <c r="H97" s="265">
        <v>1</v>
      </c>
      <c r="I97" s="265">
        <v>0</v>
      </c>
      <c r="J97" s="265">
        <v>0</v>
      </c>
      <c r="K97" s="266">
        <v>0</v>
      </c>
      <c r="L97" s="265">
        <v>0</v>
      </c>
      <c r="M97" s="254">
        <v>0</v>
      </c>
      <c r="N97" s="265">
        <v>0</v>
      </c>
      <c r="O97" s="265">
        <v>0</v>
      </c>
      <c r="P97" s="265">
        <v>0</v>
      </c>
      <c r="Q97" s="265">
        <v>0</v>
      </c>
      <c r="R97" s="265">
        <v>0</v>
      </c>
      <c r="S97" s="266">
        <v>1</v>
      </c>
      <c r="T97" s="265">
        <v>0</v>
      </c>
      <c r="U97" s="265">
        <v>0</v>
      </c>
      <c r="V97" s="265">
        <v>0</v>
      </c>
      <c r="W97" s="265">
        <v>0</v>
      </c>
      <c r="X97" s="266">
        <v>0</v>
      </c>
      <c r="Y97" s="265">
        <v>0</v>
      </c>
      <c r="Z97" s="265">
        <v>0</v>
      </c>
      <c r="AA97" s="265">
        <v>0</v>
      </c>
      <c r="AB97" s="265">
        <v>0</v>
      </c>
      <c r="AC97" s="265">
        <v>0</v>
      </c>
      <c r="AD97" s="265">
        <v>0</v>
      </c>
      <c r="AE97" s="265">
        <v>0</v>
      </c>
      <c r="AF97" s="265">
        <v>0</v>
      </c>
      <c r="AG97" s="266">
        <v>0</v>
      </c>
      <c r="AH97" s="265">
        <v>0</v>
      </c>
      <c r="AI97" s="265">
        <v>0</v>
      </c>
      <c r="AJ97" s="265">
        <v>0</v>
      </c>
      <c r="AK97" s="266">
        <v>0</v>
      </c>
    </row>
    <row r="98" spans="1:37" ht="43.2" x14ac:dyDescent="0.3">
      <c r="A98" s="265" t="s">
        <v>465</v>
      </c>
      <c r="B98" s="265" t="s">
        <v>466</v>
      </c>
      <c r="C98" s="266" t="s">
        <v>655</v>
      </c>
      <c r="D98" s="265" t="s">
        <v>767</v>
      </c>
      <c r="E98" s="265">
        <v>0</v>
      </c>
      <c r="F98" s="265">
        <v>0</v>
      </c>
      <c r="G98" s="265">
        <v>0</v>
      </c>
      <c r="H98" s="265">
        <v>1</v>
      </c>
      <c r="I98" s="265">
        <v>0</v>
      </c>
      <c r="J98" s="265">
        <v>0</v>
      </c>
      <c r="K98" s="266">
        <v>0</v>
      </c>
      <c r="L98" s="265">
        <v>1</v>
      </c>
      <c r="M98" s="254">
        <v>1</v>
      </c>
      <c r="N98" s="265">
        <v>0</v>
      </c>
      <c r="O98" s="265">
        <v>0</v>
      </c>
      <c r="P98" s="265">
        <v>0</v>
      </c>
      <c r="Q98" s="265">
        <v>0</v>
      </c>
      <c r="R98" s="265">
        <v>0</v>
      </c>
      <c r="S98" s="266">
        <v>1</v>
      </c>
      <c r="T98" s="265">
        <v>0</v>
      </c>
      <c r="U98" s="265">
        <v>0</v>
      </c>
      <c r="V98" s="265">
        <v>1</v>
      </c>
      <c r="W98" s="265">
        <v>0</v>
      </c>
      <c r="X98" s="266">
        <v>0</v>
      </c>
      <c r="Y98" s="265">
        <v>0</v>
      </c>
      <c r="Z98" s="265">
        <v>0</v>
      </c>
      <c r="AA98" s="265">
        <v>0</v>
      </c>
      <c r="AB98" s="265">
        <v>0</v>
      </c>
      <c r="AC98" s="265">
        <v>0</v>
      </c>
      <c r="AD98" s="265">
        <v>1</v>
      </c>
      <c r="AE98" s="265">
        <v>0</v>
      </c>
      <c r="AF98" s="265">
        <v>0</v>
      </c>
      <c r="AG98" s="266"/>
      <c r="AH98" s="265">
        <v>0</v>
      </c>
      <c r="AI98" s="265">
        <v>0</v>
      </c>
      <c r="AJ98" s="265">
        <v>0</v>
      </c>
      <c r="AK98" s="266">
        <v>0</v>
      </c>
    </row>
    <row r="99" spans="1:37" ht="28.8" x14ac:dyDescent="0.3">
      <c r="A99" s="267" t="s">
        <v>467</v>
      </c>
      <c r="B99" s="267" t="s">
        <v>468</v>
      </c>
      <c r="C99" s="268" t="s">
        <v>581</v>
      </c>
      <c r="D99" s="265" t="s">
        <v>656</v>
      </c>
      <c r="E99" s="267">
        <v>1</v>
      </c>
      <c r="F99" s="267">
        <v>0</v>
      </c>
      <c r="G99" s="267">
        <v>0</v>
      </c>
      <c r="H99" s="267">
        <v>1</v>
      </c>
      <c r="I99" s="267">
        <v>1</v>
      </c>
      <c r="J99" s="267">
        <v>0</v>
      </c>
      <c r="K99" s="268">
        <v>0</v>
      </c>
      <c r="L99" s="267">
        <v>0</v>
      </c>
      <c r="M99" s="300">
        <v>0</v>
      </c>
      <c r="N99" s="267">
        <v>0</v>
      </c>
      <c r="O99" s="267">
        <v>0</v>
      </c>
      <c r="P99" s="267">
        <v>0</v>
      </c>
      <c r="Q99" s="267">
        <v>0</v>
      </c>
      <c r="R99" s="267">
        <v>0</v>
      </c>
      <c r="S99" s="268">
        <v>0</v>
      </c>
      <c r="T99" s="267">
        <v>0</v>
      </c>
      <c r="U99" s="267">
        <v>0</v>
      </c>
      <c r="V99" s="267">
        <v>0</v>
      </c>
      <c r="W99" s="267">
        <v>0</v>
      </c>
      <c r="X99" s="268">
        <v>0</v>
      </c>
      <c r="Y99" s="267">
        <v>0</v>
      </c>
      <c r="Z99" s="267">
        <v>0</v>
      </c>
      <c r="AA99" s="267">
        <v>0</v>
      </c>
      <c r="AB99" s="267">
        <v>0</v>
      </c>
      <c r="AC99" s="267">
        <v>0</v>
      </c>
      <c r="AD99" s="267">
        <v>0</v>
      </c>
      <c r="AE99" s="267">
        <v>0</v>
      </c>
      <c r="AF99" s="267">
        <v>0</v>
      </c>
      <c r="AG99" s="268">
        <v>0</v>
      </c>
      <c r="AH99" s="267">
        <v>1</v>
      </c>
      <c r="AI99" s="267">
        <v>0</v>
      </c>
      <c r="AJ99" s="267">
        <v>0</v>
      </c>
      <c r="AK99" s="268">
        <v>0</v>
      </c>
    </row>
    <row r="100" spans="1:37" x14ac:dyDescent="0.3">
      <c r="A100" s="267" t="s">
        <v>469</v>
      </c>
      <c r="B100" s="267" t="s">
        <v>470</v>
      </c>
      <c r="C100" s="268" t="s">
        <v>581</v>
      </c>
      <c r="D100" s="265" t="s">
        <v>657</v>
      </c>
      <c r="E100" s="267">
        <v>1</v>
      </c>
      <c r="F100" s="267">
        <v>0</v>
      </c>
      <c r="G100" s="267">
        <v>0</v>
      </c>
      <c r="H100" s="267">
        <v>1</v>
      </c>
      <c r="I100" s="267">
        <v>0</v>
      </c>
      <c r="J100" s="267">
        <v>0</v>
      </c>
      <c r="K100" s="268">
        <v>0</v>
      </c>
      <c r="L100" s="267">
        <v>0</v>
      </c>
      <c r="M100" s="300">
        <v>0</v>
      </c>
      <c r="N100" s="267">
        <v>0</v>
      </c>
      <c r="O100" s="267">
        <v>0</v>
      </c>
      <c r="P100" s="267">
        <v>0</v>
      </c>
      <c r="Q100" s="267">
        <v>0</v>
      </c>
      <c r="R100" s="267">
        <v>0</v>
      </c>
      <c r="S100" s="268">
        <v>0</v>
      </c>
      <c r="T100" s="267">
        <v>0</v>
      </c>
      <c r="U100" s="267">
        <v>0</v>
      </c>
      <c r="V100" s="267">
        <v>0</v>
      </c>
      <c r="W100" s="267">
        <v>0</v>
      </c>
      <c r="X100" s="268">
        <v>0</v>
      </c>
      <c r="Y100" s="267">
        <v>0</v>
      </c>
      <c r="Z100" s="267">
        <v>0</v>
      </c>
      <c r="AA100" s="267">
        <v>0</v>
      </c>
      <c r="AB100" s="267">
        <v>0</v>
      </c>
      <c r="AC100" s="267">
        <v>0</v>
      </c>
      <c r="AD100" s="267">
        <v>0</v>
      </c>
      <c r="AE100" s="267">
        <v>0</v>
      </c>
      <c r="AF100" s="267">
        <v>0</v>
      </c>
      <c r="AG100" s="268">
        <v>0</v>
      </c>
      <c r="AH100" s="267">
        <v>1</v>
      </c>
      <c r="AI100" s="267">
        <v>0</v>
      </c>
      <c r="AJ100" s="267">
        <v>0</v>
      </c>
      <c r="AK100" s="268">
        <v>0</v>
      </c>
    </row>
    <row r="101" spans="1:37" ht="57.6" x14ac:dyDescent="0.3">
      <c r="A101" s="267" t="s">
        <v>471</v>
      </c>
      <c r="B101" s="267" t="s">
        <v>472</v>
      </c>
      <c r="C101" s="268" t="s">
        <v>581</v>
      </c>
      <c r="D101" s="265" t="s">
        <v>768</v>
      </c>
      <c r="E101" s="267">
        <v>1</v>
      </c>
      <c r="F101" s="267">
        <v>0</v>
      </c>
      <c r="G101" s="267">
        <v>0</v>
      </c>
      <c r="H101" s="267">
        <v>1</v>
      </c>
      <c r="I101" s="267">
        <v>0</v>
      </c>
      <c r="J101" s="267">
        <v>0</v>
      </c>
      <c r="K101" s="268">
        <v>0</v>
      </c>
      <c r="L101" s="267">
        <v>0</v>
      </c>
      <c r="M101" s="300">
        <v>0</v>
      </c>
      <c r="N101" s="267">
        <v>0</v>
      </c>
      <c r="O101" s="267">
        <v>0</v>
      </c>
      <c r="P101" s="267">
        <v>0</v>
      </c>
      <c r="Q101" s="267">
        <v>0</v>
      </c>
      <c r="R101" s="267">
        <v>0</v>
      </c>
      <c r="S101" s="268">
        <v>0</v>
      </c>
      <c r="T101" s="267">
        <v>0</v>
      </c>
      <c r="U101" s="267">
        <v>0</v>
      </c>
      <c r="V101" s="267">
        <v>0</v>
      </c>
      <c r="W101" s="267">
        <v>0</v>
      </c>
      <c r="X101" s="268">
        <v>0</v>
      </c>
      <c r="Y101" s="267">
        <v>0</v>
      </c>
      <c r="Z101" s="267">
        <v>0</v>
      </c>
      <c r="AA101" s="267">
        <v>0</v>
      </c>
      <c r="AB101" s="267">
        <v>0</v>
      </c>
      <c r="AC101" s="267">
        <v>0</v>
      </c>
      <c r="AD101" s="267">
        <v>0</v>
      </c>
      <c r="AE101" s="267">
        <v>0</v>
      </c>
      <c r="AF101" s="267">
        <v>0</v>
      </c>
      <c r="AG101" s="268">
        <v>0</v>
      </c>
      <c r="AH101" s="267">
        <v>1</v>
      </c>
      <c r="AI101" s="267">
        <v>0</v>
      </c>
      <c r="AJ101" s="267">
        <v>0</v>
      </c>
      <c r="AK101" s="268">
        <v>0</v>
      </c>
    </row>
    <row r="102" spans="1:37" x14ac:dyDescent="0.3">
      <c r="A102" s="265" t="s">
        <v>473</v>
      </c>
      <c r="B102" s="265" t="s">
        <v>474</v>
      </c>
      <c r="C102" s="266" t="s">
        <v>581</v>
      </c>
      <c r="D102" s="265" t="s">
        <v>658</v>
      </c>
      <c r="E102" s="265">
        <v>0</v>
      </c>
      <c r="F102" s="265">
        <v>0</v>
      </c>
      <c r="G102" s="265">
        <v>0</v>
      </c>
      <c r="H102" s="265">
        <v>1</v>
      </c>
      <c r="I102" s="265">
        <v>0</v>
      </c>
      <c r="J102" s="265">
        <v>1</v>
      </c>
      <c r="K102" s="266">
        <v>0</v>
      </c>
      <c r="L102" s="265">
        <v>0</v>
      </c>
      <c r="M102" s="254">
        <v>0</v>
      </c>
      <c r="N102" s="265">
        <v>0</v>
      </c>
      <c r="O102" s="265">
        <v>0</v>
      </c>
      <c r="P102" s="265">
        <v>1</v>
      </c>
      <c r="Q102" s="265">
        <v>1</v>
      </c>
      <c r="R102" s="265">
        <v>0</v>
      </c>
      <c r="S102" s="266">
        <v>0</v>
      </c>
      <c r="T102" s="265">
        <v>0</v>
      </c>
      <c r="U102" s="265">
        <v>0</v>
      </c>
      <c r="V102" s="265">
        <v>0</v>
      </c>
      <c r="W102" s="265">
        <v>0</v>
      </c>
      <c r="X102" s="266">
        <v>0</v>
      </c>
      <c r="Y102" s="265">
        <v>0</v>
      </c>
      <c r="Z102" s="265">
        <v>0</v>
      </c>
      <c r="AA102" s="265">
        <v>0</v>
      </c>
      <c r="AB102" s="265">
        <v>0</v>
      </c>
      <c r="AC102" s="265">
        <v>0</v>
      </c>
      <c r="AD102" s="265">
        <v>0</v>
      </c>
      <c r="AE102" s="265">
        <v>0</v>
      </c>
      <c r="AF102" s="265">
        <v>0</v>
      </c>
      <c r="AG102" s="266">
        <v>0</v>
      </c>
      <c r="AH102" s="265">
        <v>0</v>
      </c>
      <c r="AI102" s="265">
        <v>0</v>
      </c>
      <c r="AJ102" s="265">
        <v>0</v>
      </c>
      <c r="AK102" s="266">
        <v>0</v>
      </c>
    </row>
    <row r="103" spans="1:37" x14ac:dyDescent="0.3">
      <c r="A103" s="265" t="s">
        <v>475</v>
      </c>
      <c r="B103" s="265" t="s">
        <v>476</v>
      </c>
      <c r="C103" s="266" t="s">
        <v>581</v>
      </c>
      <c r="D103" s="265" t="s">
        <v>769</v>
      </c>
      <c r="E103" s="265">
        <v>0</v>
      </c>
      <c r="F103" s="265">
        <v>0</v>
      </c>
      <c r="G103" s="265">
        <v>0</v>
      </c>
      <c r="H103" s="265">
        <v>1</v>
      </c>
      <c r="I103" s="265">
        <v>0</v>
      </c>
      <c r="J103" s="265">
        <v>1</v>
      </c>
      <c r="K103" s="266">
        <v>0</v>
      </c>
      <c r="L103" s="265">
        <v>0</v>
      </c>
      <c r="M103" s="254">
        <v>0</v>
      </c>
      <c r="N103" s="265">
        <v>0</v>
      </c>
      <c r="O103" s="265">
        <v>0</v>
      </c>
      <c r="P103" s="265">
        <v>1</v>
      </c>
      <c r="Q103" s="265">
        <v>1</v>
      </c>
      <c r="R103" s="265">
        <v>0</v>
      </c>
      <c r="S103" s="266">
        <v>0</v>
      </c>
      <c r="T103" s="265">
        <v>0</v>
      </c>
      <c r="U103" s="265">
        <v>0</v>
      </c>
      <c r="V103" s="265">
        <v>0</v>
      </c>
      <c r="W103" s="265">
        <v>0</v>
      </c>
      <c r="X103" s="266">
        <v>0</v>
      </c>
      <c r="Y103" s="265">
        <v>0</v>
      </c>
      <c r="Z103" s="265">
        <v>0</v>
      </c>
      <c r="AA103" s="265">
        <v>0</v>
      </c>
      <c r="AB103" s="265">
        <v>0</v>
      </c>
      <c r="AC103" s="265">
        <v>0</v>
      </c>
      <c r="AD103" s="265">
        <v>0</v>
      </c>
      <c r="AE103" s="265">
        <v>0</v>
      </c>
      <c r="AF103" s="265">
        <v>0</v>
      </c>
      <c r="AG103" s="266">
        <v>0</v>
      </c>
      <c r="AH103" s="265">
        <v>0</v>
      </c>
      <c r="AI103" s="265">
        <v>0</v>
      </c>
      <c r="AJ103" s="265">
        <v>0</v>
      </c>
      <c r="AK103" s="266">
        <v>0</v>
      </c>
    </row>
    <row r="104" spans="1:37" ht="28.8" x14ac:dyDescent="0.3">
      <c r="A104" s="265" t="s">
        <v>477</v>
      </c>
      <c r="B104" s="265" t="s">
        <v>478</v>
      </c>
      <c r="C104" s="266" t="s">
        <v>660</v>
      </c>
      <c r="D104" s="265" t="s">
        <v>659</v>
      </c>
      <c r="E104" s="265">
        <v>0</v>
      </c>
      <c r="F104" s="265">
        <v>0</v>
      </c>
      <c r="G104" s="265">
        <v>0</v>
      </c>
      <c r="H104" s="265">
        <v>1</v>
      </c>
      <c r="I104" s="265">
        <v>0</v>
      </c>
      <c r="J104" s="265">
        <v>1</v>
      </c>
      <c r="K104" s="266">
        <v>0</v>
      </c>
      <c r="L104" s="265">
        <v>0</v>
      </c>
      <c r="M104" s="254">
        <v>0</v>
      </c>
      <c r="N104" s="265">
        <v>0</v>
      </c>
      <c r="O104" s="265">
        <v>0</v>
      </c>
      <c r="P104" s="265">
        <v>1</v>
      </c>
      <c r="Q104" s="265">
        <v>1</v>
      </c>
      <c r="R104" s="265">
        <v>0</v>
      </c>
      <c r="S104" s="266">
        <v>0</v>
      </c>
      <c r="T104" s="265">
        <v>0</v>
      </c>
      <c r="U104" s="265">
        <v>0</v>
      </c>
      <c r="V104" s="265">
        <v>0</v>
      </c>
      <c r="W104" s="265">
        <v>0</v>
      </c>
      <c r="X104" s="266">
        <v>0</v>
      </c>
      <c r="Y104" s="265">
        <v>0</v>
      </c>
      <c r="Z104" s="265">
        <v>0</v>
      </c>
      <c r="AA104" s="265">
        <v>0</v>
      </c>
      <c r="AB104" s="265">
        <v>0</v>
      </c>
      <c r="AC104" s="265">
        <v>0</v>
      </c>
      <c r="AD104" s="265">
        <v>0</v>
      </c>
      <c r="AE104" s="265">
        <v>0</v>
      </c>
      <c r="AF104" s="265">
        <v>0</v>
      </c>
      <c r="AG104" s="266">
        <v>0</v>
      </c>
      <c r="AH104" s="265">
        <v>0</v>
      </c>
      <c r="AI104" s="265">
        <v>0</v>
      </c>
      <c r="AJ104" s="265">
        <v>0</v>
      </c>
      <c r="AK104" s="266">
        <v>0</v>
      </c>
    </row>
    <row r="105" spans="1:37" ht="28.8" x14ac:dyDescent="0.3">
      <c r="A105" s="265" t="s">
        <v>479</v>
      </c>
      <c r="B105" s="265" t="s">
        <v>480</v>
      </c>
      <c r="C105" s="266" t="s">
        <v>661</v>
      </c>
      <c r="D105" s="265" t="s">
        <v>770</v>
      </c>
      <c r="E105" s="265">
        <v>0</v>
      </c>
      <c r="F105" s="265">
        <v>0</v>
      </c>
      <c r="G105" s="265">
        <v>0</v>
      </c>
      <c r="H105" s="265">
        <v>1</v>
      </c>
      <c r="I105" s="265">
        <v>0</v>
      </c>
      <c r="J105" s="265">
        <v>1</v>
      </c>
      <c r="K105" s="266">
        <v>0</v>
      </c>
      <c r="L105" s="265">
        <v>0</v>
      </c>
      <c r="M105" s="254">
        <v>0</v>
      </c>
      <c r="N105" s="265">
        <v>0</v>
      </c>
      <c r="O105" s="265">
        <v>0</v>
      </c>
      <c r="P105" s="265">
        <v>1</v>
      </c>
      <c r="Q105" s="265">
        <v>1</v>
      </c>
      <c r="R105" s="265">
        <v>0</v>
      </c>
      <c r="S105" s="266">
        <v>0</v>
      </c>
      <c r="T105" s="265">
        <v>0</v>
      </c>
      <c r="U105" s="265">
        <v>0</v>
      </c>
      <c r="V105" s="265">
        <v>0</v>
      </c>
      <c r="W105" s="265">
        <v>0</v>
      </c>
      <c r="X105" s="266">
        <v>0</v>
      </c>
      <c r="Y105" s="265">
        <v>0</v>
      </c>
      <c r="Z105" s="265">
        <v>0</v>
      </c>
      <c r="AA105" s="265">
        <v>0</v>
      </c>
      <c r="AB105" s="265">
        <v>0</v>
      </c>
      <c r="AC105" s="265">
        <v>0</v>
      </c>
      <c r="AD105" s="265">
        <v>0</v>
      </c>
      <c r="AE105" s="265">
        <v>0</v>
      </c>
      <c r="AF105" s="265">
        <v>0</v>
      </c>
      <c r="AG105" s="266">
        <v>0</v>
      </c>
      <c r="AH105" s="265">
        <v>0</v>
      </c>
      <c r="AI105" s="265">
        <v>0</v>
      </c>
      <c r="AJ105" s="265">
        <v>0</v>
      </c>
      <c r="AK105" s="266">
        <v>0</v>
      </c>
    </row>
    <row r="106" spans="1:37" ht="28.8" x14ac:dyDescent="0.3">
      <c r="A106" s="265" t="s">
        <v>481</v>
      </c>
      <c r="B106" s="265" t="s">
        <v>482</v>
      </c>
      <c r="C106" s="266" t="s">
        <v>581</v>
      </c>
      <c r="D106" s="265" t="s">
        <v>662</v>
      </c>
      <c r="E106" s="265">
        <v>0</v>
      </c>
      <c r="F106" s="265">
        <v>0</v>
      </c>
      <c r="G106" s="265">
        <v>0</v>
      </c>
      <c r="H106" s="265">
        <v>1</v>
      </c>
      <c r="I106" s="265">
        <v>0</v>
      </c>
      <c r="J106" s="265">
        <v>1</v>
      </c>
      <c r="K106" s="266">
        <v>0</v>
      </c>
      <c r="L106" s="265">
        <v>0</v>
      </c>
      <c r="M106" s="254">
        <v>0</v>
      </c>
      <c r="N106" s="265">
        <v>0</v>
      </c>
      <c r="O106" s="265">
        <v>0</v>
      </c>
      <c r="P106" s="265">
        <v>1</v>
      </c>
      <c r="Q106" s="265">
        <v>1</v>
      </c>
      <c r="R106" s="265">
        <v>0</v>
      </c>
      <c r="S106" s="266">
        <v>0</v>
      </c>
      <c r="T106" s="265">
        <v>0</v>
      </c>
      <c r="U106" s="265">
        <v>0</v>
      </c>
      <c r="V106" s="265">
        <v>0</v>
      </c>
      <c r="W106" s="265">
        <v>0</v>
      </c>
      <c r="X106" s="266">
        <v>0</v>
      </c>
      <c r="Y106" s="265">
        <v>0</v>
      </c>
      <c r="Z106" s="265">
        <v>0</v>
      </c>
      <c r="AA106" s="265">
        <v>0</v>
      </c>
      <c r="AB106" s="265">
        <v>0</v>
      </c>
      <c r="AC106" s="265">
        <v>0</v>
      </c>
      <c r="AD106" s="265">
        <v>0</v>
      </c>
      <c r="AE106" s="265">
        <v>0</v>
      </c>
      <c r="AF106" s="265">
        <v>0</v>
      </c>
      <c r="AG106" s="266">
        <v>0</v>
      </c>
      <c r="AH106" s="265">
        <v>0</v>
      </c>
      <c r="AI106" s="265">
        <v>0</v>
      </c>
      <c r="AJ106" s="265">
        <v>0</v>
      </c>
      <c r="AK106" s="266">
        <v>0</v>
      </c>
    </row>
    <row r="107" spans="1:37" ht="28.8" x14ac:dyDescent="0.3">
      <c r="A107" s="265" t="s">
        <v>483</v>
      </c>
      <c r="B107" s="265" t="s">
        <v>484</v>
      </c>
      <c r="C107" s="266" t="s">
        <v>581</v>
      </c>
      <c r="D107" s="265" t="s">
        <v>663</v>
      </c>
      <c r="E107" s="265">
        <v>0</v>
      </c>
      <c r="F107" s="265">
        <v>0</v>
      </c>
      <c r="G107" s="265">
        <v>0</v>
      </c>
      <c r="H107" s="265">
        <v>1</v>
      </c>
      <c r="I107" s="265">
        <v>0</v>
      </c>
      <c r="J107" s="265">
        <v>1</v>
      </c>
      <c r="K107" s="266">
        <v>0</v>
      </c>
      <c r="L107" s="265">
        <v>0</v>
      </c>
      <c r="M107" s="254">
        <v>0</v>
      </c>
      <c r="N107" s="265">
        <v>0</v>
      </c>
      <c r="O107" s="265">
        <v>0</v>
      </c>
      <c r="P107" s="265">
        <v>1</v>
      </c>
      <c r="Q107" s="265">
        <v>1</v>
      </c>
      <c r="R107" s="265">
        <v>0</v>
      </c>
      <c r="S107" s="266">
        <v>0</v>
      </c>
      <c r="T107" s="265">
        <v>0</v>
      </c>
      <c r="U107" s="265">
        <v>0</v>
      </c>
      <c r="V107" s="265">
        <v>0</v>
      </c>
      <c r="W107" s="265">
        <v>0</v>
      </c>
      <c r="X107" s="266">
        <v>0</v>
      </c>
      <c r="Y107" s="265">
        <v>0</v>
      </c>
      <c r="Z107" s="265">
        <v>0</v>
      </c>
      <c r="AA107" s="265">
        <v>0</v>
      </c>
      <c r="AB107" s="265">
        <v>0</v>
      </c>
      <c r="AC107" s="265">
        <v>0</v>
      </c>
      <c r="AD107" s="265">
        <v>0</v>
      </c>
      <c r="AE107" s="265">
        <v>0</v>
      </c>
      <c r="AF107" s="265">
        <v>0</v>
      </c>
      <c r="AG107" s="266">
        <v>0</v>
      </c>
      <c r="AH107" s="265">
        <v>0</v>
      </c>
      <c r="AI107" s="265">
        <v>0</v>
      </c>
      <c r="AJ107" s="265">
        <v>0</v>
      </c>
      <c r="AK107" s="266">
        <v>0</v>
      </c>
    </row>
    <row r="108" spans="1:37" ht="57.6" x14ac:dyDescent="0.3">
      <c r="A108" s="265" t="s">
        <v>485</v>
      </c>
      <c r="B108" s="265" t="s">
        <v>486</v>
      </c>
      <c r="C108" s="266" t="s">
        <v>664</v>
      </c>
      <c r="D108" s="265" t="s">
        <v>771</v>
      </c>
      <c r="E108" s="265">
        <v>0</v>
      </c>
      <c r="F108" s="265">
        <v>0</v>
      </c>
      <c r="G108" s="265">
        <v>0</v>
      </c>
      <c r="H108" s="265">
        <v>0</v>
      </c>
      <c r="I108" s="265">
        <v>1</v>
      </c>
      <c r="J108" s="265">
        <v>0</v>
      </c>
      <c r="K108" s="266">
        <v>0</v>
      </c>
      <c r="L108" s="265">
        <v>0</v>
      </c>
      <c r="M108" s="254">
        <v>0</v>
      </c>
      <c r="N108" s="265">
        <v>0</v>
      </c>
      <c r="O108" s="265">
        <v>0</v>
      </c>
      <c r="P108" s="265">
        <v>0</v>
      </c>
      <c r="Q108" s="265">
        <v>1</v>
      </c>
      <c r="R108" s="265">
        <v>0</v>
      </c>
      <c r="S108" s="266">
        <v>0</v>
      </c>
      <c r="T108" s="265">
        <v>1</v>
      </c>
      <c r="U108" s="265">
        <v>1</v>
      </c>
      <c r="V108" s="265">
        <v>0</v>
      </c>
      <c r="W108" s="265">
        <v>0</v>
      </c>
      <c r="X108" s="266">
        <v>0</v>
      </c>
      <c r="Y108" s="265">
        <v>1</v>
      </c>
      <c r="Z108" s="265">
        <v>0</v>
      </c>
      <c r="AA108" s="265">
        <v>0</v>
      </c>
      <c r="AB108" s="265">
        <v>0</v>
      </c>
      <c r="AC108" s="265">
        <v>1</v>
      </c>
      <c r="AD108" s="265">
        <v>0</v>
      </c>
      <c r="AE108" s="265">
        <v>0</v>
      </c>
      <c r="AF108" s="265">
        <v>0</v>
      </c>
      <c r="AG108" s="266">
        <v>0</v>
      </c>
      <c r="AH108" s="265">
        <v>0</v>
      </c>
      <c r="AI108" s="265">
        <v>0</v>
      </c>
      <c r="AJ108" s="265">
        <v>1</v>
      </c>
      <c r="AK108" s="266">
        <v>0</v>
      </c>
    </row>
    <row r="109" spans="1:37" ht="72" x14ac:dyDescent="0.3">
      <c r="A109" s="265" t="s">
        <v>487</v>
      </c>
      <c r="B109" s="265" t="s">
        <v>488</v>
      </c>
      <c r="C109" s="266" t="s">
        <v>665</v>
      </c>
      <c r="D109" s="265" t="s">
        <v>772</v>
      </c>
      <c r="E109" s="265">
        <v>0</v>
      </c>
      <c r="F109" s="265">
        <v>0</v>
      </c>
      <c r="G109" s="265">
        <v>0</v>
      </c>
      <c r="H109" s="265">
        <v>0</v>
      </c>
      <c r="I109" s="265">
        <v>1</v>
      </c>
      <c r="J109" s="265">
        <v>0</v>
      </c>
      <c r="K109" s="266">
        <v>0</v>
      </c>
      <c r="L109" s="265">
        <v>0</v>
      </c>
      <c r="M109" s="254">
        <v>0</v>
      </c>
      <c r="N109" s="265">
        <v>0</v>
      </c>
      <c r="O109" s="265">
        <v>0</v>
      </c>
      <c r="P109" s="265">
        <v>0</v>
      </c>
      <c r="Q109" s="265">
        <v>1</v>
      </c>
      <c r="R109" s="265">
        <v>0</v>
      </c>
      <c r="S109" s="266">
        <v>0</v>
      </c>
      <c r="T109" s="265">
        <v>0</v>
      </c>
      <c r="U109" s="265">
        <v>0</v>
      </c>
      <c r="V109" s="265">
        <v>0</v>
      </c>
      <c r="W109" s="265">
        <v>0</v>
      </c>
      <c r="X109" s="266">
        <v>0</v>
      </c>
      <c r="Y109" s="265">
        <v>0</v>
      </c>
      <c r="Z109" s="265">
        <v>0</v>
      </c>
      <c r="AA109" s="265">
        <v>0</v>
      </c>
      <c r="AB109" s="265">
        <v>0</v>
      </c>
      <c r="AC109" s="265">
        <v>0</v>
      </c>
      <c r="AD109" s="265">
        <v>0</v>
      </c>
      <c r="AE109" s="265">
        <v>0</v>
      </c>
      <c r="AF109" s="265">
        <v>0</v>
      </c>
      <c r="AG109" s="266">
        <v>0</v>
      </c>
      <c r="AH109" s="265">
        <v>0</v>
      </c>
      <c r="AI109" s="265">
        <v>0</v>
      </c>
      <c r="AJ109" s="265">
        <v>1</v>
      </c>
      <c r="AK109" s="266">
        <v>0</v>
      </c>
    </row>
    <row r="110" spans="1:37" ht="28.8" x14ac:dyDescent="0.3">
      <c r="A110" s="265" t="s">
        <v>489</v>
      </c>
      <c r="B110" s="265" t="s">
        <v>490</v>
      </c>
      <c r="C110" s="266" t="s">
        <v>666</v>
      </c>
      <c r="D110" s="265" t="s">
        <v>773</v>
      </c>
      <c r="E110" s="265">
        <v>0</v>
      </c>
      <c r="F110" s="265">
        <v>0</v>
      </c>
      <c r="G110" s="265">
        <v>1</v>
      </c>
      <c r="H110" s="265">
        <v>0</v>
      </c>
      <c r="I110" s="265">
        <v>0</v>
      </c>
      <c r="J110" s="265">
        <v>0</v>
      </c>
      <c r="K110" s="266">
        <v>0</v>
      </c>
      <c r="L110" s="265">
        <v>1</v>
      </c>
      <c r="M110" s="254">
        <v>0</v>
      </c>
      <c r="N110" s="265">
        <v>1</v>
      </c>
      <c r="O110" s="265">
        <v>0</v>
      </c>
      <c r="P110" s="265">
        <v>0</v>
      </c>
      <c r="Q110" s="265">
        <v>0</v>
      </c>
      <c r="R110" s="265">
        <v>0</v>
      </c>
      <c r="S110" s="266">
        <v>0</v>
      </c>
      <c r="T110" s="265">
        <v>0</v>
      </c>
      <c r="U110" s="265">
        <v>0</v>
      </c>
      <c r="V110" s="265">
        <v>0</v>
      </c>
      <c r="W110" s="265">
        <v>0</v>
      </c>
      <c r="X110" s="266">
        <v>0</v>
      </c>
      <c r="Y110" s="265">
        <v>0</v>
      </c>
      <c r="Z110" s="265">
        <v>1</v>
      </c>
      <c r="AA110" s="265">
        <v>0</v>
      </c>
      <c r="AB110" s="265">
        <v>0</v>
      </c>
      <c r="AC110" s="265">
        <v>0</v>
      </c>
      <c r="AD110" s="265">
        <v>0</v>
      </c>
      <c r="AE110" s="265">
        <v>0</v>
      </c>
      <c r="AF110" s="265">
        <v>1</v>
      </c>
      <c r="AG110" s="266">
        <v>0</v>
      </c>
      <c r="AH110" s="265">
        <v>0</v>
      </c>
      <c r="AI110" s="265">
        <v>0</v>
      </c>
      <c r="AJ110" s="265">
        <v>0</v>
      </c>
      <c r="AK110" s="266">
        <v>0</v>
      </c>
    </row>
    <row r="111" spans="1:37" ht="43.2" x14ac:dyDescent="0.3">
      <c r="A111" s="265" t="s">
        <v>491</v>
      </c>
      <c r="B111" s="265" t="s">
        <v>492</v>
      </c>
      <c r="C111" s="266" t="s">
        <v>581</v>
      </c>
      <c r="D111" s="265" t="s">
        <v>774</v>
      </c>
      <c r="E111" s="265">
        <v>0</v>
      </c>
      <c r="F111" s="265">
        <v>0</v>
      </c>
      <c r="G111" s="265">
        <v>1</v>
      </c>
      <c r="H111" s="265">
        <v>0</v>
      </c>
      <c r="I111" s="265">
        <v>0</v>
      </c>
      <c r="J111" s="265">
        <v>0</v>
      </c>
      <c r="K111" s="266">
        <v>0</v>
      </c>
      <c r="L111" s="265">
        <v>1</v>
      </c>
      <c r="M111" s="254">
        <v>0</v>
      </c>
      <c r="N111" s="265">
        <v>0</v>
      </c>
      <c r="O111" s="265">
        <v>0</v>
      </c>
      <c r="P111" s="265">
        <v>0</v>
      </c>
      <c r="Q111" s="265">
        <v>0</v>
      </c>
      <c r="R111" s="265">
        <v>0</v>
      </c>
      <c r="S111" s="266">
        <v>0</v>
      </c>
      <c r="T111" s="265">
        <v>0</v>
      </c>
      <c r="U111" s="265">
        <v>0</v>
      </c>
      <c r="V111" s="265">
        <v>0</v>
      </c>
      <c r="W111" s="265">
        <v>0</v>
      </c>
      <c r="X111" s="266">
        <v>0</v>
      </c>
      <c r="Y111" s="265">
        <v>0</v>
      </c>
      <c r="Z111" s="265">
        <v>1</v>
      </c>
      <c r="AA111" s="265">
        <v>0</v>
      </c>
      <c r="AB111" s="265">
        <v>0</v>
      </c>
      <c r="AC111" s="265">
        <v>0</v>
      </c>
      <c r="AD111" s="265">
        <v>1</v>
      </c>
      <c r="AE111" s="265">
        <v>0</v>
      </c>
      <c r="AF111" s="265">
        <v>1</v>
      </c>
      <c r="AG111" s="266">
        <v>0</v>
      </c>
      <c r="AH111" s="265">
        <v>0</v>
      </c>
      <c r="AI111" s="265">
        <v>0</v>
      </c>
      <c r="AJ111" s="265">
        <v>0</v>
      </c>
      <c r="AK111" s="266">
        <v>0</v>
      </c>
    </row>
    <row r="112" spans="1:37" ht="43.2" x14ac:dyDescent="0.3">
      <c r="A112" s="256" t="s">
        <v>667</v>
      </c>
      <c r="B112" s="265" t="s">
        <v>668</v>
      </c>
      <c r="C112" s="266"/>
      <c r="D112" s="299"/>
      <c r="E112" s="265">
        <v>0</v>
      </c>
      <c r="F112" s="265">
        <v>0</v>
      </c>
      <c r="G112" s="265">
        <v>1</v>
      </c>
      <c r="H112" s="265">
        <v>0</v>
      </c>
      <c r="I112" s="265">
        <v>0</v>
      </c>
      <c r="J112" s="265">
        <v>0</v>
      </c>
      <c r="K112" s="266">
        <v>0</v>
      </c>
      <c r="L112" s="265">
        <v>0</v>
      </c>
      <c r="M112" s="254">
        <v>1</v>
      </c>
      <c r="N112" s="265">
        <v>1</v>
      </c>
      <c r="O112" s="265">
        <v>0</v>
      </c>
      <c r="P112" s="265">
        <v>0</v>
      </c>
      <c r="Q112" s="265">
        <v>0</v>
      </c>
      <c r="R112" s="265">
        <v>0</v>
      </c>
      <c r="S112" s="266">
        <v>1</v>
      </c>
      <c r="T112" s="265">
        <v>0</v>
      </c>
      <c r="U112" s="265">
        <v>0</v>
      </c>
      <c r="V112" s="265">
        <v>0</v>
      </c>
      <c r="W112" s="265">
        <v>1</v>
      </c>
      <c r="X112" s="266">
        <v>0</v>
      </c>
      <c r="Y112" s="265">
        <v>0</v>
      </c>
      <c r="Z112" s="265">
        <v>0</v>
      </c>
      <c r="AA112" s="265">
        <v>0</v>
      </c>
      <c r="AB112" s="265">
        <v>0</v>
      </c>
      <c r="AC112" s="265">
        <v>0</v>
      </c>
      <c r="AD112" s="265">
        <v>0</v>
      </c>
      <c r="AE112" s="265">
        <v>0</v>
      </c>
      <c r="AF112" s="265">
        <v>0</v>
      </c>
      <c r="AG112" s="266">
        <v>0</v>
      </c>
      <c r="AH112" s="265">
        <v>0</v>
      </c>
      <c r="AI112" s="265">
        <v>0</v>
      </c>
      <c r="AJ112" s="265">
        <v>0</v>
      </c>
      <c r="AK112" s="266">
        <v>0</v>
      </c>
    </row>
    <row r="113" spans="1:37" ht="100.8" x14ac:dyDescent="0.3">
      <c r="A113" s="265" t="s">
        <v>493</v>
      </c>
      <c r="B113" s="265" t="s">
        <v>494</v>
      </c>
      <c r="C113" s="266" t="s">
        <v>669</v>
      </c>
      <c r="D113" s="265" t="s">
        <v>775</v>
      </c>
      <c r="E113" s="265">
        <v>0</v>
      </c>
      <c r="F113" s="265">
        <v>0</v>
      </c>
      <c r="G113" s="265">
        <v>1</v>
      </c>
      <c r="H113" s="265">
        <v>1</v>
      </c>
      <c r="I113" s="265">
        <v>0</v>
      </c>
      <c r="J113" s="265">
        <v>0</v>
      </c>
      <c r="K113" s="266">
        <v>0</v>
      </c>
      <c r="L113" s="265">
        <v>0</v>
      </c>
      <c r="M113" s="254">
        <v>0</v>
      </c>
      <c r="N113" s="265">
        <v>0</v>
      </c>
      <c r="O113" s="265">
        <v>1</v>
      </c>
      <c r="P113" s="265">
        <v>1</v>
      </c>
      <c r="Q113" s="265">
        <v>0</v>
      </c>
      <c r="R113" s="265">
        <v>0</v>
      </c>
      <c r="S113" s="266">
        <v>1</v>
      </c>
      <c r="T113" s="265">
        <v>1</v>
      </c>
      <c r="U113" s="265">
        <v>0</v>
      </c>
      <c r="V113" s="265">
        <v>0</v>
      </c>
      <c r="W113" s="265">
        <v>0</v>
      </c>
      <c r="X113" s="266">
        <v>0</v>
      </c>
      <c r="Y113" s="265">
        <v>0</v>
      </c>
      <c r="Z113" s="265">
        <v>0</v>
      </c>
      <c r="AA113" s="265">
        <v>0</v>
      </c>
      <c r="AB113" s="265">
        <v>0</v>
      </c>
      <c r="AC113" s="265">
        <v>0</v>
      </c>
      <c r="AD113" s="265">
        <v>0</v>
      </c>
      <c r="AE113" s="265">
        <v>0</v>
      </c>
      <c r="AF113" s="265">
        <v>0</v>
      </c>
      <c r="AG113" s="266">
        <v>0</v>
      </c>
      <c r="AH113" s="265">
        <v>0</v>
      </c>
      <c r="AI113" s="265">
        <v>0</v>
      </c>
      <c r="AJ113" s="265">
        <v>0</v>
      </c>
      <c r="AK113" s="266">
        <v>0</v>
      </c>
    </row>
    <row r="114" spans="1:37" ht="57.6" x14ac:dyDescent="0.3">
      <c r="A114" s="265" t="s">
        <v>495</v>
      </c>
      <c r="B114" s="265" t="s">
        <v>496</v>
      </c>
      <c r="C114" s="266" t="s">
        <v>671</v>
      </c>
      <c r="D114" s="265" t="s">
        <v>670</v>
      </c>
      <c r="E114" s="265">
        <v>1</v>
      </c>
      <c r="F114" s="265">
        <v>0</v>
      </c>
      <c r="G114" s="265">
        <v>0</v>
      </c>
      <c r="H114" s="265">
        <v>0</v>
      </c>
      <c r="I114" s="265">
        <v>0</v>
      </c>
      <c r="J114" s="265">
        <v>0</v>
      </c>
      <c r="K114" s="266">
        <v>0</v>
      </c>
      <c r="L114" s="265">
        <v>0</v>
      </c>
      <c r="M114" s="254">
        <v>0</v>
      </c>
      <c r="N114" s="265">
        <v>0</v>
      </c>
      <c r="O114" s="265">
        <v>0</v>
      </c>
      <c r="P114" s="265">
        <v>1</v>
      </c>
      <c r="Q114" s="265">
        <v>0</v>
      </c>
      <c r="R114" s="265">
        <v>0</v>
      </c>
      <c r="S114" s="266">
        <v>0</v>
      </c>
      <c r="T114" s="265">
        <v>0</v>
      </c>
      <c r="U114" s="265">
        <v>0</v>
      </c>
      <c r="V114" s="265">
        <v>0</v>
      </c>
      <c r="W114" s="265">
        <v>0</v>
      </c>
      <c r="X114" s="266">
        <v>0</v>
      </c>
      <c r="Y114" s="265">
        <v>0</v>
      </c>
      <c r="Z114" s="265">
        <v>0</v>
      </c>
      <c r="AA114" s="265">
        <v>0</v>
      </c>
      <c r="AB114" s="265">
        <v>0</v>
      </c>
      <c r="AC114" s="265">
        <v>0</v>
      </c>
      <c r="AD114" s="265">
        <v>0</v>
      </c>
      <c r="AE114" s="265">
        <v>0</v>
      </c>
      <c r="AF114" s="265">
        <v>0</v>
      </c>
      <c r="AG114" s="266">
        <v>0</v>
      </c>
      <c r="AH114" s="265">
        <v>0</v>
      </c>
      <c r="AI114" s="265">
        <v>0</v>
      </c>
      <c r="AJ114" s="265">
        <v>0</v>
      </c>
      <c r="AK114" s="266">
        <v>0</v>
      </c>
    </row>
    <row r="115" spans="1:37" ht="28.8" x14ac:dyDescent="0.3">
      <c r="A115" s="265" t="s">
        <v>497</v>
      </c>
      <c r="B115" s="265" t="s">
        <v>498</v>
      </c>
      <c r="C115" s="266" t="s">
        <v>673</v>
      </c>
      <c r="D115" s="265" t="s">
        <v>672</v>
      </c>
      <c r="E115" s="265">
        <v>0</v>
      </c>
      <c r="F115" s="265">
        <v>1</v>
      </c>
      <c r="G115" s="265">
        <v>1</v>
      </c>
      <c r="H115" s="265">
        <v>0</v>
      </c>
      <c r="I115" s="265">
        <v>0</v>
      </c>
      <c r="J115" s="265">
        <v>0</v>
      </c>
      <c r="K115" s="266">
        <v>0</v>
      </c>
      <c r="L115" s="265">
        <v>0</v>
      </c>
      <c r="M115" s="254">
        <v>0</v>
      </c>
      <c r="N115" s="265">
        <v>0</v>
      </c>
      <c r="O115" s="265">
        <v>0</v>
      </c>
      <c r="P115" s="265">
        <v>1</v>
      </c>
      <c r="Q115" s="265">
        <v>0</v>
      </c>
      <c r="R115" s="265">
        <v>0</v>
      </c>
      <c r="S115" s="266">
        <v>0</v>
      </c>
      <c r="T115" s="265">
        <v>0</v>
      </c>
      <c r="U115" s="265">
        <v>0</v>
      </c>
      <c r="V115" s="265">
        <v>0</v>
      </c>
      <c r="W115" s="265">
        <v>0</v>
      </c>
      <c r="X115" s="266">
        <v>0</v>
      </c>
      <c r="Y115" s="265">
        <v>0</v>
      </c>
      <c r="Z115" s="265">
        <v>0</v>
      </c>
      <c r="AA115" s="265">
        <v>0</v>
      </c>
      <c r="AB115" s="265">
        <v>0</v>
      </c>
      <c r="AC115" s="265">
        <v>0</v>
      </c>
      <c r="AD115" s="265">
        <v>0</v>
      </c>
      <c r="AE115" s="265">
        <v>0</v>
      </c>
      <c r="AF115" s="265">
        <v>0</v>
      </c>
      <c r="AG115" s="266">
        <v>0</v>
      </c>
      <c r="AH115" s="265">
        <v>0</v>
      </c>
      <c r="AI115" s="265">
        <v>0</v>
      </c>
      <c r="AJ115" s="265">
        <v>0</v>
      </c>
      <c r="AK115" s="266">
        <v>0</v>
      </c>
    </row>
    <row r="116" spans="1:37" ht="43.2" x14ac:dyDescent="0.3">
      <c r="A116" s="265" t="s">
        <v>499</v>
      </c>
      <c r="B116" s="265" t="s">
        <v>500</v>
      </c>
      <c r="C116" s="266" t="s">
        <v>675</v>
      </c>
      <c r="D116" s="265" t="s">
        <v>674</v>
      </c>
      <c r="E116" s="265">
        <v>0</v>
      </c>
      <c r="F116" s="265">
        <v>0</v>
      </c>
      <c r="G116" s="265">
        <v>0</v>
      </c>
      <c r="H116" s="265">
        <v>0</v>
      </c>
      <c r="I116" s="265">
        <v>0</v>
      </c>
      <c r="J116" s="265">
        <v>0</v>
      </c>
      <c r="K116" s="266">
        <v>0</v>
      </c>
      <c r="L116" s="265">
        <v>0</v>
      </c>
      <c r="M116" s="254">
        <v>0</v>
      </c>
      <c r="N116" s="265">
        <v>0</v>
      </c>
      <c r="O116" s="265">
        <v>0</v>
      </c>
      <c r="P116" s="265">
        <v>0</v>
      </c>
      <c r="Q116" s="265">
        <v>0</v>
      </c>
      <c r="R116" s="265">
        <v>0</v>
      </c>
      <c r="S116" s="266">
        <v>0</v>
      </c>
      <c r="T116" s="265">
        <v>0</v>
      </c>
      <c r="U116" s="265">
        <v>0</v>
      </c>
      <c r="V116" s="265">
        <v>0</v>
      </c>
      <c r="W116" s="265">
        <v>0</v>
      </c>
      <c r="X116" s="266">
        <v>0</v>
      </c>
      <c r="Y116" s="265">
        <v>0</v>
      </c>
      <c r="Z116" s="265">
        <v>0</v>
      </c>
      <c r="AA116" s="265">
        <v>0</v>
      </c>
      <c r="AB116" s="265">
        <v>0</v>
      </c>
      <c r="AC116" s="265">
        <v>0</v>
      </c>
      <c r="AD116" s="265">
        <v>0</v>
      </c>
      <c r="AE116" s="265">
        <v>0</v>
      </c>
      <c r="AF116" s="265">
        <v>0</v>
      </c>
      <c r="AG116" s="266">
        <v>0</v>
      </c>
      <c r="AH116" s="265">
        <v>0</v>
      </c>
      <c r="AI116" s="265">
        <v>0</v>
      </c>
      <c r="AJ116" s="265">
        <v>0</v>
      </c>
      <c r="AK116" s="266">
        <v>0</v>
      </c>
    </row>
    <row r="117" spans="1:37" ht="72" x14ac:dyDescent="0.3">
      <c r="A117" s="265" t="s">
        <v>501</v>
      </c>
      <c r="B117" s="265" t="s">
        <v>502</v>
      </c>
      <c r="C117" s="266" t="s">
        <v>677</v>
      </c>
      <c r="D117" s="265" t="s">
        <v>676</v>
      </c>
      <c r="E117" s="265">
        <v>1</v>
      </c>
      <c r="F117" s="265">
        <v>0</v>
      </c>
      <c r="G117" s="265">
        <v>1</v>
      </c>
      <c r="H117" s="265">
        <v>0</v>
      </c>
      <c r="I117" s="265">
        <v>1</v>
      </c>
      <c r="J117" s="265">
        <v>0</v>
      </c>
      <c r="K117" s="266">
        <v>0</v>
      </c>
      <c r="L117" s="265">
        <v>1</v>
      </c>
      <c r="M117" s="254">
        <v>0</v>
      </c>
      <c r="N117" s="265">
        <v>0</v>
      </c>
      <c r="O117" s="265">
        <v>0</v>
      </c>
      <c r="P117" s="265">
        <v>0</v>
      </c>
      <c r="Q117" s="265">
        <v>1</v>
      </c>
      <c r="R117" s="265">
        <v>0</v>
      </c>
      <c r="S117" s="266">
        <v>0</v>
      </c>
      <c r="T117" s="265">
        <v>0</v>
      </c>
      <c r="U117" s="265">
        <v>1</v>
      </c>
      <c r="V117" s="265">
        <v>0</v>
      </c>
      <c r="W117" s="265">
        <v>0</v>
      </c>
      <c r="X117" s="266">
        <v>0</v>
      </c>
      <c r="Y117" s="265">
        <v>0</v>
      </c>
      <c r="Z117" s="265">
        <v>0</v>
      </c>
      <c r="AA117" s="265">
        <v>0</v>
      </c>
      <c r="AB117" s="265">
        <v>0</v>
      </c>
      <c r="AC117" s="265">
        <v>0</v>
      </c>
      <c r="AD117" s="265">
        <v>0</v>
      </c>
      <c r="AE117" s="265">
        <v>0</v>
      </c>
      <c r="AF117" s="265">
        <v>0</v>
      </c>
      <c r="AG117" s="266">
        <v>0</v>
      </c>
      <c r="AH117" s="265">
        <v>0</v>
      </c>
      <c r="AI117" s="265">
        <v>0</v>
      </c>
      <c r="AJ117" s="265">
        <v>1</v>
      </c>
      <c r="AK117" s="266">
        <v>0</v>
      </c>
    </row>
    <row r="118" spans="1:37" ht="43.2" x14ac:dyDescent="0.3">
      <c r="A118" s="265" t="s">
        <v>503</v>
      </c>
      <c r="B118" s="265" t="s">
        <v>504</v>
      </c>
      <c r="C118" s="266" t="s">
        <v>581</v>
      </c>
      <c r="D118" s="265" t="s">
        <v>776</v>
      </c>
      <c r="E118" s="265">
        <v>0</v>
      </c>
      <c r="F118" s="265">
        <v>0</v>
      </c>
      <c r="G118" s="265">
        <v>0</v>
      </c>
      <c r="H118" s="265">
        <v>0</v>
      </c>
      <c r="I118" s="265">
        <v>0</v>
      </c>
      <c r="J118" s="265">
        <v>0</v>
      </c>
      <c r="K118" s="266">
        <v>1</v>
      </c>
      <c r="L118" s="265">
        <v>1</v>
      </c>
      <c r="M118" s="254">
        <v>0</v>
      </c>
      <c r="N118" s="265">
        <v>0</v>
      </c>
      <c r="O118" s="265">
        <v>0</v>
      </c>
      <c r="P118" s="265">
        <v>0</v>
      </c>
      <c r="Q118" s="265">
        <v>0</v>
      </c>
      <c r="R118" s="265">
        <v>0</v>
      </c>
      <c r="S118" s="266">
        <v>1</v>
      </c>
      <c r="T118" s="265">
        <v>0</v>
      </c>
      <c r="U118" s="265">
        <v>0</v>
      </c>
      <c r="V118" s="265">
        <v>1</v>
      </c>
      <c r="W118" s="265">
        <v>1</v>
      </c>
      <c r="X118" s="266">
        <v>0</v>
      </c>
      <c r="Y118" s="265">
        <v>0</v>
      </c>
      <c r="Z118" s="265">
        <v>0</v>
      </c>
      <c r="AA118" s="265">
        <v>0</v>
      </c>
      <c r="AB118" s="265">
        <v>1</v>
      </c>
      <c r="AC118" s="265">
        <v>1</v>
      </c>
      <c r="AD118" s="265">
        <v>0</v>
      </c>
      <c r="AE118" s="265">
        <v>0</v>
      </c>
      <c r="AF118" s="265">
        <v>0</v>
      </c>
      <c r="AG118" s="266">
        <v>0</v>
      </c>
      <c r="AH118" s="265">
        <v>0</v>
      </c>
      <c r="AI118" s="265">
        <v>0</v>
      </c>
      <c r="AJ118" s="265">
        <v>0</v>
      </c>
      <c r="AK118" s="266">
        <v>0</v>
      </c>
    </row>
    <row r="119" spans="1:37" ht="28.8" x14ac:dyDescent="0.3">
      <c r="A119" s="265" t="s">
        <v>505</v>
      </c>
      <c r="B119" s="265" t="s">
        <v>506</v>
      </c>
      <c r="C119" s="266" t="s">
        <v>581</v>
      </c>
      <c r="D119" s="265" t="s">
        <v>777</v>
      </c>
      <c r="E119" s="265">
        <v>0</v>
      </c>
      <c r="F119" s="265">
        <v>0</v>
      </c>
      <c r="G119" s="265">
        <v>0</v>
      </c>
      <c r="H119" s="265">
        <v>0</v>
      </c>
      <c r="I119" s="265">
        <v>0</v>
      </c>
      <c r="J119" s="265">
        <v>0</v>
      </c>
      <c r="K119" s="266">
        <v>1</v>
      </c>
      <c r="L119" s="265">
        <v>0</v>
      </c>
      <c r="M119" s="254">
        <v>0</v>
      </c>
      <c r="N119" s="265">
        <v>0</v>
      </c>
      <c r="O119" s="265">
        <v>0</v>
      </c>
      <c r="P119" s="265">
        <v>0</v>
      </c>
      <c r="Q119" s="265">
        <v>0</v>
      </c>
      <c r="R119" s="265">
        <v>0</v>
      </c>
      <c r="S119" s="266">
        <v>1</v>
      </c>
      <c r="T119" s="265">
        <v>0</v>
      </c>
      <c r="U119" s="265">
        <v>0</v>
      </c>
      <c r="V119" s="265">
        <v>1</v>
      </c>
      <c r="W119" s="265">
        <v>1</v>
      </c>
      <c r="X119" s="266">
        <v>0</v>
      </c>
      <c r="Y119" s="265">
        <v>0</v>
      </c>
      <c r="Z119" s="265">
        <v>0</v>
      </c>
      <c r="AA119" s="265">
        <v>0</v>
      </c>
      <c r="AB119" s="265">
        <v>1</v>
      </c>
      <c r="AC119" s="265">
        <v>1</v>
      </c>
      <c r="AD119" s="265">
        <v>0</v>
      </c>
      <c r="AE119" s="265">
        <v>0</v>
      </c>
      <c r="AF119" s="265">
        <v>0</v>
      </c>
      <c r="AG119" s="266">
        <v>0</v>
      </c>
      <c r="AH119" s="265">
        <v>0</v>
      </c>
      <c r="AI119" s="265">
        <v>0</v>
      </c>
      <c r="AJ119" s="265">
        <v>0</v>
      </c>
      <c r="AK119" s="266">
        <v>0</v>
      </c>
    </row>
    <row r="120" spans="1:37" ht="43.2" x14ac:dyDescent="0.3">
      <c r="A120" s="265" t="s">
        <v>507</v>
      </c>
      <c r="B120" s="265" t="s">
        <v>508</v>
      </c>
      <c r="C120" s="266" t="s">
        <v>679</v>
      </c>
      <c r="D120" s="265" t="s">
        <v>678</v>
      </c>
      <c r="E120" s="265">
        <v>1</v>
      </c>
      <c r="F120" s="265">
        <v>0</v>
      </c>
      <c r="G120" s="265">
        <v>1</v>
      </c>
      <c r="H120" s="265">
        <v>0</v>
      </c>
      <c r="I120" s="265">
        <v>1</v>
      </c>
      <c r="J120" s="265">
        <v>0</v>
      </c>
      <c r="K120" s="266">
        <v>0</v>
      </c>
      <c r="L120" s="265">
        <v>0</v>
      </c>
      <c r="M120" s="254">
        <v>0</v>
      </c>
      <c r="N120" s="265">
        <v>0</v>
      </c>
      <c r="O120" s="265">
        <v>0</v>
      </c>
      <c r="P120" s="265">
        <v>0</v>
      </c>
      <c r="Q120" s="265">
        <v>1</v>
      </c>
      <c r="R120" s="265">
        <v>0</v>
      </c>
      <c r="S120" s="266">
        <v>0</v>
      </c>
      <c r="T120" s="265">
        <v>1</v>
      </c>
      <c r="U120" s="265">
        <v>0</v>
      </c>
      <c r="V120" s="265">
        <v>0</v>
      </c>
      <c r="W120" s="265">
        <v>0</v>
      </c>
      <c r="X120" s="266">
        <v>0</v>
      </c>
      <c r="Y120" s="265">
        <v>0</v>
      </c>
      <c r="Z120" s="265">
        <v>0</v>
      </c>
      <c r="AA120" s="265">
        <v>1</v>
      </c>
      <c r="AB120" s="265">
        <v>0</v>
      </c>
      <c r="AC120" s="265">
        <v>0</v>
      </c>
      <c r="AD120" s="265">
        <v>1</v>
      </c>
      <c r="AE120" s="265">
        <v>0</v>
      </c>
      <c r="AF120" s="265">
        <v>1</v>
      </c>
      <c r="AG120" s="266">
        <v>0</v>
      </c>
      <c r="AH120" s="265">
        <v>1</v>
      </c>
      <c r="AI120" s="265">
        <v>0</v>
      </c>
      <c r="AJ120" s="265">
        <v>0</v>
      </c>
      <c r="AK120" s="266">
        <v>0</v>
      </c>
    </row>
    <row r="121" spans="1:37" ht="28.8" x14ac:dyDescent="0.3">
      <c r="A121" s="265" t="s">
        <v>509</v>
      </c>
      <c r="B121" s="265" t="s">
        <v>510</v>
      </c>
      <c r="C121" s="266" t="s">
        <v>680</v>
      </c>
      <c r="D121" s="265" t="s">
        <v>778</v>
      </c>
      <c r="E121" s="265">
        <v>1</v>
      </c>
      <c r="F121" s="265">
        <v>0</v>
      </c>
      <c r="G121" s="265">
        <v>1</v>
      </c>
      <c r="H121" s="265">
        <v>0</v>
      </c>
      <c r="I121" s="265">
        <v>0</v>
      </c>
      <c r="J121" s="265">
        <v>0</v>
      </c>
      <c r="K121" s="266">
        <v>0</v>
      </c>
      <c r="L121" s="265">
        <v>0</v>
      </c>
      <c r="M121" s="254">
        <v>0</v>
      </c>
      <c r="N121" s="265">
        <v>0</v>
      </c>
      <c r="O121" s="265">
        <v>0</v>
      </c>
      <c r="P121" s="265">
        <v>0</v>
      </c>
      <c r="Q121" s="265">
        <v>1</v>
      </c>
      <c r="R121" s="265">
        <v>0</v>
      </c>
      <c r="S121" s="266">
        <v>0</v>
      </c>
      <c r="T121" s="265">
        <v>1</v>
      </c>
      <c r="U121" s="265">
        <v>0</v>
      </c>
      <c r="V121" s="265">
        <v>0</v>
      </c>
      <c r="W121" s="265">
        <v>0</v>
      </c>
      <c r="X121" s="266">
        <v>0</v>
      </c>
      <c r="Y121" s="265">
        <v>0</v>
      </c>
      <c r="Z121" s="265">
        <v>0</v>
      </c>
      <c r="AA121" s="265">
        <v>1</v>
      </c>
      <c r="AB121" s="265">
        <v>0</v>
      </c>
      <c r="AC121" s="265">
        <v>0</v>
      </c>
      <c r="AD121" s="265">
        <v>0</v>
      </c>
      <c r="AE121" s="265">
        <v>0</v>
      </c>
      <c r="AF121" s="265">
        <v>1</v>
      </c>
      <c r="AG121" s="266">
        <v>0</v>
      </c>
      <c r="AH121" s="265">
        <v>1</v>
      </c>
      <c r="AI121" s="265">
        <v>0</v>
      </c>
      <c r="AJ121" s="265">
        <v>0</v>
      </c>
      <c r="AK121" s="266">
        <v>0</v>
      </c>
    </row>
    <row r="122" spans="1:37" ht="28.8" x14ac:dyDescent="0.3">
      <c r="A122" s="265" t="s">
        <v>511</v>
      </c>
      <c r="B122" s="265" t="s">
        <v>512</v>
      </c>
      <c r="C122" s="266" t="s">
        <v>680</v>
      </c>
      <c r="D122" s="265" t="s">
        <v>681</v>
      </c>
      <c r="E122" s="265">
        <v>1</v>
      </c>
      <c r="F122" s="265">
        <v>0</v>
      </c>
      <c r="G122" s="265">
        <v>0</v>
      </c>
      <c r="H122" s="265">
        <v>0</v>
      </c>
      <c r="I122" s="265">
        <v>0</v>
      </c>
      <c r="J122" s="265">
        <v>0</v>
      </c>
      <c r="K122" s="266">
        <v>0</v>
      </c>
      <c r="L122" s="265">
        <v>0</v>
      </c>
      <c r="M122" s="254">
        <v>0</v>
      </c>
      <c r="N122" s="265">
        <v>0</v>
      </c>
      <c r="O122" s="265">
        <v>0</v>
      </c>
      <c r="P122" s="265">
        <v>0</v>
      </c>
      <c r="Q122" s="265">
        <v>1</v>
      </c>
      <c r="R122" s="265">
        <v>0</v>
      </c>
      <c r="S122" s="266">
        <v>0</v>
      </c>
      <c r="T122" s="265">
        <v>0</v>
      </c>
      <c r="U122" s="265">
        <v>0</v>
      </c>
      <c r="V122" s="265">
        <v>0</v>
      </c>
      <c r="W122" s="265">
        <v>0</v>
      </c>
      <c r="X122" s="266">
        <v>0</v>
      </c>
      <c r="Y122" s="265">
        <v>0</v>
      </c>
      <c r="Z122" s="265">
        <v>0</v>
      </c>
      <c r="AA122" s="265">
        <v>1</v>
      </c>
      <c r="AB122" s="265">
        <v>0</v>
      </c>
      <c r="AC122" s="265">
        <v>0</v>
      </c>
      <c r="AD122" s="265">
        <v>0</v>
      </c>
      <c r="AE122" s="265">
        <v>0</v>
      </c>
      <c r="AF122" s="265">
        <v>0</v>
      </c>
      <c r="AG122" s="266">
        <v>0</v>
      </c>
      <c r="AH122" s="265">
        <v>1</v>
      </c>
      <c r="AI122" s="265">
        <v>0</v>
      </c>
      <c r="AJ122" s="265">
        <v>0</v>
      </c>
      <c r="AK122" s="266">
        <v>0</v>
      </c>
    </row>
    <row r="123" spans="1:37" ht="43.2" x14ac:dyDescent="0.3">
      <c r="A123" s="265" t="s">
        <v>779</v>
      </c>
      <c r="B123" s="265" t="s">
        <v>780</v>
      </c>
      <c r="C123" s="266"/>
      <c r="D123" s="265" t="s">
        <v>781</v>
      </c>
      <c r="E123" s="265">
        <v>1</v>
      </c>
      <c r="F123" s="265">
        <v>0</v>
      </c>
      <c r="G123" s="265">
        <v>0</v>
      </c>
      <c r="H123" s="265">
        <v>0</v>
      </c>
      <c r="I123" s="265">
        <v>0</v>
      </c>
      <c r="J123" s="265">
        <v>0</v>
      </c>
      <c r="K123" s="266">
        <v>0</v>
      </c>
      <c r="L123" s="265">
        <v>0</v>
      </c>
      <c r="M123" s="254">
        <v>0</v>
      </c>
      <c r="N123" s="265">
        <v>0</v>
      </c>
      <c r="O123" s="265">
        <v>0</v>
      </c>
      <c r="P123" s="265">
        <v>0</v>
      </c>
      <c r="Q123" s="265">
        <v>1</v>
      </c>
      <c r="R123" s="265">
        <v>0</v>
      </c>
      <c r="S123" s="266">
        <v>0</v>
      </c>
      <c r="T123" s="265">
        <v>1</v>
      </c>
      <c r="U123" s="265">
        <v>0</v>
      </c>
      <c r="V123" s="265">
        <v>1</v>
      </c>
      <c r="W123" s="265">
        <v>0</v>
      </c>
      <c r="X123" s="266">
        <v>0</v>
      </c>
      <c r="Y123" s="265">
        <v>0</v>
      </c>
      <c r="Z123" s="265">
        <v>1</v>
      </c>
      <c r="AA123" s="265">
        <v>1</v>
      </c>
      <c r="AB123" s="265">
        <v>0</v>
      </c>
      <c r="AC123" s="265">
        <v>1</v>
      </c>
      <c r="AD123" s="265">
        <v>0</v>
      </c>
      <c r="AE123" s="265">
        <v>0</v>
      </c>
      <c r="AF123" s="265">
        <v>0</v>
      </c>
      <c r="AG123" s="266">
        <v>0</v>
      </c>
      <c r="AH123" s="265">
        <v>0</v>
      </c>
      <c r="AI123" s="265">
        <v>0</v>
      </c>
      <c r="AJ123" s="265">
        <v>0</v>
      </c>
      <c r="AK123" s="266">
        <v>0</v>
      </c>
    </row>
    <row r="124" spans="1:37" ht="100.8" x14ac:dyDescent="0.3">
      <c r="A124" s="265" t="s">
        <v>513</v>
      </c>
      <c r="B124" s="265" t="s">
        <v>514</v>
      </c>
      <c r="C124" s="266" t="s">
        <v>581</v>
      </c>
      <c r="D124" s="265" t="s">
        <v>782</v>
      </c>
      <c r="E124" s="265">
        <v>1</v>
      </c>
      <c r="F124" s="265">
        <v>0</v>
      </c>
      <c r="G124" s="265">
        <v>0</v>
      </c>
      <c r="H124" s="265">
        <v>0</v>
      </c>
      <c r="I124" s="265">
        <v>0</v>
      </c>
      <c r="J124" s="265">
        <v>0</v>
      </c>
      <c r="K124" s="266">
        <v>0</v>
      </c>
      <c r="L124" s="265">
        <v>0</v>
      </c>
      <c r="M124" s="254">
        <v>0</v>
      </c>
      <c r="N124" s="265">
        <v>0</v>
      </c>
      <c r="O124" s="265">
        <v>0</v>
      </c>
      <c r="P124" s="265">
        <v>0</v>
      </c>
      <c r="Q124" s="265">
        <v>1</v>
      </c>
      <c r="R124" s="265">
        <v>0</v>
      </c>
      <c r="S124" s="266">
        <v>0</v>
      </c>
      <c r="T124" s="265">
        <v>0</v>
      </c>
      <c r="U124" s="265">
        <v>0</v>
      </c>
      <c r="V124" s="265">
        <v>0</v>
      </c>
      <c r="W124" s="265">
        <v>0</v>
      </c>
      <c r="X124" s="266">
        <v>0</v>
      </c>
      <c r="Y124" s="265">
        <v>0</v>
      </c>
      <c r="Z124" s="265">
        <v>0</v>
      </c>
      <c r="AA124" s="265">
        <v>1</v>
      </c>
      <c r="AB124" s="265">
        <v>0</v>
      </c>
      <c r="AC124" s="265">
        <v>0</v>
      </c>
      <c r="AD124" s="265">
        <v>0</v>
      </c>
      <c r="AE124" s="265">
        <v>0</v>
      </c>
      <c r="AF124" s="265">
        <v>0</v>
      </c>
      <c r="AG124" s="266">
        <v>0</v>
      </c>
      <c r="AH124" s="265">
        <v>1</v>
      </c>
      <c r="AI124" s="265">
        <v>0</v>
      </c>
      <c r="AJ124" s="265">
        <v>0</v>
      </c>
      <c r="AK124" s="266">
        <v>0</v>
      </c>
    </row>
    <row r="125" spans="1:37" ht="28.8" x14ac:dyDescent="0.3">
      <c r="A125" s="265" t="s">
        <v>515</v>
      </c>
      <c r="B125" s="265" t="s">
        <v>516</v>
      </c>
      <c r="C125" s="266" t="s">
        <v>581</v>
      </c>
      <c r="D125" s="265" t="s">
        <v>783</v>
      </c>
      <c r="E125" s="265">
        <v>0</v>
      </c>
      <c r="F125" s="265">
        <v>0</v>
      </c>
      <c r="G125" s="265">
        <v>0</v>
      </c>
      <c r="H125" s="265">
        <v>0</v>
      </c>
      <c r="I125" s="265">
        <v>0</v>
      </c>
      <c r="J125" s="265">
        <v>0</v>
      </c>
      <c r="K125" s="266">
        <v>0</v>
      </c>
      <c r="L125" s="265">
        <v>0</v>
      </c>
      <c r="M125" s="254">
        <v>0</v>
      </c>
      <c r="N125" s="265">
        <v>0</v>
      </c>
      <c r="O125" s="265">
        <v>1</v>
      </c>
      <c r="P125" s="265">
        <v>0</v>
      </c>
      <c r="Q125" s="265">
        <v>0</v>
      </c>
      <c r="R125" s="265">
        <v>0</v>
      </c>
      <c r="S125" s="266">
        <v>0</v>
      </c>
      <c r="T125" s="265">
        <v>1</v>
      </c>
      <c r="U125" s="265">
        <v>0</v>
      </c>
      <c r="V125" s="265">
        <v>1</v>
      </c>
      <c r="W125" s="265">
        <v>0</v>
      </c>
      <c r="X125" s="266">
        <v>0</v>
      </c>
      <c r="Y125" s="265">
        <v>0</v>
      </c>
      <c r="Z125" s="265">
        <v>0</v>
      </c>
      <c r="AA125" s="265">
        <v>0</v>
      </c>
      <c r="AB125" s="265">
        <v>0</v>
      </c>
      <c r="AC125" s="265">
        <v>0</v>
      </c>
      <c r="AD125" s="265">
        <v>0</v>
      </c>
      <c r="AE125" s="265">
        <v>0</v>
      </c>
      <c r="AF125" s="265">
        <v>1</v>
      </c>
      <c r="AG125" s="266">
        <v>0</v>
      </c>
      <c r="AH125" s="265">
        <v>1</v>
      </c>
      <c r="AI125" s="265">
        <v>0</v>
      </c>
      <c r="AJ125" s="265">
        <v>0</v>
      </c>
      <c r="AK125" s="266">
        <v>0</v>
      </c>
    </row>
    <row r="126" spans="1:37" ht="28.8" x14ac:dyDescent="0.3">
      <c r="A126" s="265" t="s">
        <v>517</v>
      </c>
      <c r="B126" s="265" t="s">
        <v>518</v>
      </c>
      <c r="C126" s="266" t="s">
        <v>581</v>
      </c>
      <c r="D126" s="265" t="s">
        <v>784</v>
      </c>
      <c r="E126" s="265">
        <v>0</v>
      </c>
      <c r="F126" s="265">
        <v>0</v>
      </c>
      <c r="G126" s="265">
        <v>0</v>
      </c>
      <c r="H126" s="265">
        <v>0</v>
      </c>
      <c r="I126" s="265">
        <v>0</v>
      </c>
      <c r="J126" s="265">
        <v>0</v>
      </c>
      <c r="K126" s="266">
        <v>0</v>
      </c>
      <c r="L126" s="265">
        <v>0</v>
      </c>
      <c r="M126" s="254">
        <v>0</v>
      </c>
      <c r="N126" s="265">
        <v>0</v>
      </c>
      <c r="O126" s="265">
        <v>1</v>
      </c>
      <c r="P126" s="265">
        <v>0</v>
      </c>
      <c r="Q126" s="265">
        <v>0</v>
      </c>
      <c r="R126" s="265">
        <v>0</v>
      </c>
      <c r="S126" s="266">
        <v>0</v>
      </c>
      <c r="T126" s="265">
        <v>1</v>
      </c>
      <c r="U126" s="265">
        <v>0</v>
      </c>
      <c r="V126" s="265">
        <v>1</v>
      </c>
      <c r="W126" s="265">
        <v>0</v>
      </c>
      <c r="X126" s="266">
        <v>0</v>
      </c>
      <c r="Y126" s="265">
        <v>0</v>
      </c>
      <c r="Z126" s="265">
        <v>0</v>
      </c>
      <c r="AA126" s="265">
        <v>0</v>
      </c>
      <c r="AB126" s="265">
        <v>0</v>
      </c>
      <c r="AC126" s="265">
        <v>0</v>
      </c>
      <c r="AD126" s="265">
        <v>0</v>
      </c>
      <c r="AE126" s="265">
        <v>0</v>
      </c>
      <c r="AF126" s="265">
        <v>1</v>
      </c>
      <c r="AG126" s="266">
        <v>0</v>
      </c>
      <c r="AH126" s="265">
        <v>1</v>
      </c>
      <c r="AI126" s="265">
        <v>0</v>
      </c>
      <c r="AJ126" s="265">
        <v>0</v>
      </c>
      <c r="AK126" s="266">
        <v>0</v>
      </c>
    </row>
    <row r="127" spans="1:37" ht="72" x14ac:dyDescent="0.3">
      <c r="A127" s="265" t="s">
        <v>519</v>
      </c>
      <c r="B127" s="265" t="s">
        <v>520</v>
      </c>
      <c r="C127" s="266" t="s">
        <v>682</v>
      </c>
      <c r="D127" s="265" t="s">
        <v>785</v>
      </c>
      <c r="E127" s="265">
        <v>0</v>
      </c>
      <c r="F127" s="265">
        <v>0</v>
      </c>
      <c r="G127" s="265">
        <v>0</v>
      </c>
      <c r="H127" s="265">
        <v>0</v>
      </c>
      <c r="I127" s="265">
        <v>0</v>
      </c>
      <c r="J127" s="265">
        <v>0</v>
      </c>
      <c r="K127" s="266">
        <v>0</v>
      </c>
      <c r="L127" s="265">
        <v>0</v>
      </c>
      <c r="M127" s="254">
        <v>0</v>
      </c>
      <c r="N127" s="265">
        <v>0</v>
      </c>
      <c r="O127" s="265">
        <v>0</v>
      </c>
      <c r="P127" s="265">
        <v>0</v>
      </c>
      <c r="Q127" s="265">
        <v>0</v>
      </c>
      <c r="R127" s="265">
        <v>0</v>
      </c>
      <c r="S127" s="266">
        <v>0</v>
      </c>
      <c r="T127" s="265">
        <v>0</v>
      </c>
      <c r="U127" s="265">
        <v>0</v>
      </c>
      <c r="V127" s="265">
        <v>1</v>
      </c>
      <c r="W127" s="265">
        <v>0</v>
      </c>
      <c r="X127" s="266">
        <v>0</v>
      </c>
      <c r="Y127" s="265">
        <v>0</v>
      </c>
      <c r="Z127" s="265">
        <v>0</v>
      </c>
      <c r="AA127" s="265">
        <v>0</v>
      </c>
      <c r="AB127" s="265">
        <v>1</v>
      </c>
      <c r="AC127" s="265">
        <v>0</v>
      </c>
      <c r="AD127" s="265">
        <v>0</v>
      </c>
      <c r="AE127" s="265">
        <v>0</v>
      </c>
      <c r="AF127" s="265">
        <v>0</v>
      </c>
      <c r="AG127" s="266">
        <v>0</v>
      </c>
      <c r="AH127" s="265">
        <v>0</v>
      </c>
      <c r="AI127" s="265">
        <v>0</v>
      </c>
      <c r="AJ127" s="265">
        <v>0</v>
      </c>
      <c r="AK127" s="266">
        <v>0</v>
      </c>
    </row>
    <row r="128" spans="1:37" ht="100.8" x14ac:dyDescent="0.3">
      <c r="A128" s="265" t="s">
        <v>521</v>
      </c>
      <c r="B128" s="265" t="s">
        <v>522</v>
      </c>
      <c r="C128" s="266" t="s">
        <v>683</v>
      </c>
      <c r="D128" s="265" t="s">
        <v>786</v>
      </c>
      <c r="E128" s="265">
        <v>1</v>
      </c>
      <c r="F128" s="265">
        <v>0</v>
      </c>
      <c r="G128" s="265">
        <v>1</v>
      </c>
      <c r="H128" s="265">
        <v>0</v>
      </c>
      <c r="I128" s="265">
        <v>0</v>
      </c>
      <c r="J128" s="265">
        <v>0</v>
      </c>
      <c r="K128" s="266">
        <v>0</v>
      </c>
      <c r="L128" s="265">
        <v>0</v>
      </c>
      <c r="M128" s="254">
        <v>0</v>
      </c>
      <c r="N128" s="265">
        <v>0</v>
      </c>
      <c r="O128" s="265">
        <v>0</v>
      </c>
      <c r="P128" s="265">
        <v>0</v>
      </c>
      <c r="Q128" s="265">
        <v>1</v>
      </c>
      <c r="R128" s="265">
        <v>0</v>
      </c>
      <c r="S128" s="266">
        <v>0</v>
      </c>
      <c r="T128" s="265">
        <v>0</v>
      </c>
      <c r="U128" s="265">
        <v>0</v>
      </c>
      <c r="V128" s="265">
        <v>0</v>
      </c>
      <c r="W128" s="265">
        <v>0</v>
      </c>
      <c r="X128" s="266">
        <v>0</v>
      </c>
      <c r="Y128" s="265">
        <v>0</v>
      </c>
      <c r="Z128" s="265">
        <v>0</v>
      </c>
      <c r="AA128" s="265">
        <v>0</v>
      </c>
      <c r="AB128" s="265">
        <v>0</v>
      </c>
      <c r="AC128" s="265">
        <v>0</v>
      </c>
      <c r="AD128" s="265">
        <v>0</v>
      </c>
      <c r="AE128" s="265">
        <v>0</v>
      </c>
      <c r="AF128" s="265">
        <v>0</v>
      </c>
      <c r="AG128" s="266">
        <v>0</v>
      </c>
      <c r="AH128" s="265">
        <v>0</v>
      </c>
      <c r="AI128" s="265">
        <v>0</v>
      </c>
      <c r="AJ128" s="265">
        <v>1</v>
      </c>
      <c r="AK128" s="266">
        <v>0</v>
      </c>
    </row>
    <row r="129" spans="1:37" ht="43.2" x14ac:dyDescent="0.3">
      <c r="A129" s="265" t="s">
        <v>523</v>
      </c>
      <c r="B129" s="265" t="s">
        <v>524</v>
      </c>
      <c r="C129" s="266" t="s">
        <v>581</v>
      </c>
      <c r="D129" s="265" t="s">
        <v>787</v>
      </c>
      <c r="E129" s="265">
        <v>1</v>
      </c>
      <c r="F129" s="265">
        <v>1</v>
      </c>
      <c r="G129" s="265">
        <v>0</v>
      </c>
      <c r="H129" s="265">
        <v>0</v>
      </c>
      <c r="I129" s="265">
        <v>0</v>
      </c>
      <c r="J129" s="265">
        <v>0</v>
      </c>
      <c r="K129" s="266">
        <v>0</v>
      </c>
      <c r="L129" s="265">
        <v>0</v>
      </c>
      <c r="M129" s="254">
        <v>0</v>
      </c>
      <c r="N129" s="265">
        <v>1</v>
      </c>
      <c r="O129" s="265">
        <v>0</v>
      </c>
      <c r="P129" s="265">
        <v>1</v>
      </c>
      <c r="Q129" s="265">
        <v>0</v>
      </c>
      <c r="R129" s="265">
        <v>0</v>
      </c>
      <c r="S129" s="266">
        <v>0</v>
      </c>
      <c r="T129" s="265">
        <v>0</v>
      </c>
      <c r="U129" s="265">
        <v>0</v>
      </c>
      <c r="V129" s="265">
        <v>0</v>
      </c>
      <c r="W129" s="265">
        <v>0</v>
      </c>
      <c r="X129" s="266">
        <v>0</v>
      </c>
      <c r="Y129" s="265">
        <v>0</v>
      </c>
      <c r="Z129" s="265">
        <v>0</v>
      </c>
      <c r="AA129" s="265">
        <v>0</v>
      </c>
      <c r="AB129" s="265">
        <v>0</v>
      </c>
      <c r="AC129" s="265">
        <v>0</v>
      </c>
      <c r="AD129" s="265">
        <v>0</v>
      </c>
      <c r="AE129" s="265">
        <v>0</v>
      </c>
      <c r="AF129" s="265">
        <v>0</v>
      </c>
      <c r="AG129" s="266">
        <v>0</v>
      </c>
      <c r="AH129" s="265">
        <v>0</v>
      </c>
      <c r="AI129" s="265">
        <v>0</v>
      </c>
      <c r="AJ129" s="265">
        <v>0</v>
      </c>
      <c r="AK129" s="266">
        <v>0</v>
      </c>
    </row>
    <row r="130" spans="1:37" ht="57.6" x14ac:dyDescent="0.3">
      <c r="A130" s="265" t="s">
        <v>525</v>
      </c>
      <c r="B130" s="265" t="s">
        <v>526</v>
      </c>
      <c r="C130" s="266" t="s">
        <v>684</v>
      </c>
      <c r="D130" s="265" t="s">
        <v>788</v>
      </c>
      <c r="E130" s="265">
        <v>0</v>
      </c>
      <c r="F130" s="265">
        <v>0</v>
      </c>
      <c r="G130" s="265">
        <v>1</v>
      </c>
      <c r="H130" s="265">
        <v>0</v>
      </c>
      <c r="I130" s="265">
        <v>0</v>
      </c>
      <c r="J130" s="265">
        <v>0</v>
      </c>
      <c r="K130" s="266">
        <v>0</v>
      </c>
      <c r="L130" s="265">
        <v>1</v>
      </c>
      <c r="M130" s="254">
        <v>0</v>
      </c>
      <c r="N130" s="265">
        <v>0</v>
      </c>
      <c r="O130" s="265">
        <v>0</v>
      </c>
      <c r="P130" s="265">
        <v>0</v>
      </c>
      <c r="Q130" s="265">
        <v>0</v>
      </c>
      <c r="R130" s="265">
        <v>0</v>
      </c>
      <c r="S130" s="266">
        <v>1</v>
      </c>
      <c r="T130" s="265">
        <v>0</v>
      </c>
      <c r="U130" s="265">
        <v>0</v>
      </c>
      <c r="V130" s="265">
        <v>0</v>
      </c>
      <c r="W130" s="265">
        <v>0</v>
      </c>
      <c r="X130" s="266">
        <v>0</v>
      </c>
      <c r="Y130" s="265">
        <v>0</v>
      </c>
      <c r="Z130" s="265">
        <v>1</v>
      </c>
      <c r="AA130" s="265">
        <v>0</v>
      </c>
      <c r="AB130" s="265">
        <v>0</v>
      </c>
      <c r="AC130" s="265">
        <v>0</v>
      </c>
      <c r="AD130" s="265">
        <v>1</v>
      </c>
      <c r="AE130" s="265">
        <v>0</v>
      </c>
      <c r="AF130" s="265">
        <v>0</v>
      </c>
      <c r="AG130" s="266">
        <v>0</v>
      </c>
      <c r="AH130" s="265">
        <v>0</v>
      </c>
      <c r="AI130" s="265">
        <v>0</v>
      </c>
      <c r="AJ130" s="265">
        <v>0</v>
      </c>
      <c r="AK130" s="266">
        <v>0</v>
      </c>
    </row>
    <row r="131" spans="1:37" ht="72" x14ac:dyDescent="0.3">
      <c r="A131" s="265" t="s">
        <v>527</v>
      </c>
      <c r="B131" s="265" t="s">
        <v>528</v>
      </c>
      <c r="C131" s="266" t="s">
        <v>581</v>
      </c>
      <c r="D131" s="265" t="s">
        <v>789</v>
      </c>
      <c r="E131" s="265">
        <v>0</v>
      </c>
      <c r="F131" s="265">
        <v>0</v>
      </c>
      <c r="G131" s="265">
        <v>0</v>
      </c>
      <c r="H131" s="265">
        <v>0</v>
      </c>
      <c r="I131" s="265">
        <v>0</v>
      </c>
      <c r="J131" s="265">
        <v>0</v>
      </c>
      <c r="K131" s="266">
        <v>0</v>
      </c>
      <c r="L131" s="265">
        <v>1</v>
      </c>
      <c r="M131" s="254">
        <v>0</v>
      </c>
      <c r="N131" s="265">
        <v>0</v>
      </c>
      <c r="O131" s="265">
        <v>0</v>
      </c>
      <c r="P131" s="265">
        <v>0</v>
      </c>
      <c r="Q131" s="265">
        <v>0</v>
      </c>
      <c r="R131" s="265">
        <v>0</v>
      </c>
      <c r="S131" s="266">
        <v>1</v>
      </c>
      <c r="T131" s="265">
        <v>0</v>
      </c>
      <c r="U131" s="265">
        <v>0</v>
      </c>
      <c r="V131" s="265">
        <v>1</v>
      </c>
      <c r="W131" s="265">
        <v>0</v>
      </c>
      <c r="X131" s="266">
        <v>0</v>
      </c>
      <c r="Y131" s="265">
        <v>1</v>
      </c>
      <c r="Z131" s="265">
        <v>0</v>
      </c>
      <c r="AA131" s="265">
        <v>0</v>
      </c>
      <c r="AB131" s="265">
        <v>0</v>
      </c>
      <c r="AC131" s="265">
        <v>0</v>
      </c>
      <c r="AD131" s="265">
        <v>1</v>
      </c>
      <c r="AE131" s="265">
        <v>0</v>
      </c>
      <c r="AF131" s="265">
        <v>0</v>
      </c>
      <c r="AG131" s="266">
        <v>0</v>
      </c>
      <c r="AH131" s="265">
        <v>0</v>
      </c>
      <c r="AI131" s="265">
        <v>0</v>
      </c>
      <c r="AJ131" s="265">
        <v>0</v>
      </c>
      <c r="AK131" s="266">
        <v>0</v>
      </c>
    </row>
    <row r="132" spans="1:37" ht="57.6" x14ac:dyDescent="0.3">
      <c r="A132" s="265" t="s">
        <v>529</v>
      </c>
      <c r="B132" s="265" t="s">
        <v>530</v>
      </c>
      <c r="C132" s="266" t="s">
        <v>581</v>
      </c>
      <c r="D132" s="265" t="s">
        <v>790</v>
      </c>
      <c r="E132" s="265">
        <v>0</v>
      </c>
      <c r="F132" s="265">
        <v>0</v>
      </c>
      <c r="G132" s="265">
        <v>0</v>
      </c>
      <c r="H132" s="265">
        <v>0</v>
      </c>
      <c r="I132" s="265">
        <v>0</v>
      </c>
      <c r="J132" s="265">
        <v>0</v>
      </c>
      <c r="K132" s="266">
        <v>0</v>
      </c>
      <c r="L132" s="265">
        <v>1</v>
      </c>
      <c r="M132" s="254">
        <v>0</v>
      </c>
      <c r="N132" s="265">
        <v>0</v>
      </c>
      <c r="O132" s="265">
        <v>0</v>
      </c>
      <c r="P132" s="265">
        <v>0</v>
      </c>
      <c r="Q132" s="265">
        <v>0</v>
      </c>
      <c r="R132" s="265">
        <v>0</v>
      </c>
      <c r="S132" s="266">
        <v>1</v>
      </c>
      <c r="T132" s="265">
        <v>0</v>
      </c>
      <c r="U132" s="265">
        <v>0</v>
      </c>
      <c r="V132" s="265">
        <v>1</v>
      </c>
      <c r="W132" s="265">
        <v>0</v>
      </c>
      <c r="X132" s="266">
        <v>0</v>
      </c>
      <c r="Y132" s="265">
        <v>1</v>
      </c>
      <c r="Z132" s="265">
        <v>0</v>
      </c>
      <c r="AA132" s="265">
        <v>0</v>
      </c>
      <c r="AB132" s="265">
        <v>0</v>
      </c>
      <c r="AC132" s="265">
        <v>0</v>
      </c>
      <c r="AD132" s="265">
        <v>1</v>
      </c>
      <c r="AE132" s="265">
        <v>0</v>
      </c>
      <c r="AF132" s="265">
        <v>0</v>
      </c>
      <c r="AG132" s="266">
        <v>0</v>
      </c>
      <c r="AH132" s="265">
        <v>0</v>
      </c>
      <c r="AI132" s="265">
        <v>0</v>
      </c>
      <c r="AJ132" s="265">
        <v>0</v>
      </c>
      <c r="AK132" s="266">
        <v>0</v>
      </c>
    </row>
    <row r="133" spans="1:37" ht="57.6" x14ac:dyDescent="0.3">
      <c r="A133" s="265" t="s">
        <v>531</v>
      </c>
      <c r="B133" s="265" t="s">
        <v>532</v>
      </c>
      <c r="C133" s="266" t="s">
        <v>581</v>
      </c>
      <c r="D133" s="265" t="s">
        <v>791</v>
      </c>
      <c r="E133" s="265">
        <v>1</v>
      </c>
      <c r="F133" s="265">
        <v>0</v>
      </c>
      <c r="G133" s="265">
        <v>0</v>
      </c>
      <c r="H133" s="265">
        <v>0</v>
      </c>
      <c r="I133" s="265">
        <v>0</v>
      </c>
      <c r="J133" s="265">
        <v>0</v>
      </c>
      <c r="K133" s="266">
        <v>0</v>
      </c>
      <c r="L133" s="265">
        <v>0</v>
      </c>
      <c r="M133" s="254">
        <v>0</v>
      </c>
      <c r="N133" s="265">
        <v>0</v>
      </c>
      <c r="O133" s="265">
        <v>0</v>
      </c>
      <c r="P133" s="265">
        <v>0</v>
      </c>
      <c r="Q133" s="265">
        <v>0</v>
      </c>
      <c r="R133" s="265">
        <v>0</v>
      </c>
      <c r="S133" s="266">
        <v>0</v>
      </c>
      <c r="T133" s="265">
        <v>0</v>
      </c>
      <c r="U133" s="265">
        <v>0</v>
      </c>
      <c r="V133" s="265">
        <v>0</v>
      </c>
      <c r="W133" s="265">
        <v>0</v>
      </c>
      <c r="X133" s="266">
        <v>0</v>
      </c>
      <c r="Y133" s="265">
        <v>0</v>
      </c>
      <c r="Z133" s="265">
        <v>1</v>
      </c>
      <c r="AA133" s="265">
        <v>1</v>
      </c>
      <c r="AB133" s="265">
        <v>1</v>
      </c>
      <c r="AC133" s="265">
        <v>0</v>
      </c>
      <c r="AD133" s="265">
        <v>0</v>
      </c>
      <c r="AE133" s="265">
        <v>0</v>
      </c>
      <c r="AF133" s="265">
        <v>0</v>
      </c>
      <c r="AG133" s="266">
        <v>1</v>
      </c>
      <c r="AH133" s="265">
        <v>0</v>
      </c>
      <c r="AI133" s="265">
        <v>0</v>
      </c>
      <c r="AJ133" s="265">
        <v>0</v>
      </c>
      <c r="AK133" s="266">
        <v>0</v>
      </c>
    </row>
    <row r="134" spans="1:37" ht="72" x14ac:dyDescent="0.3">
      <c r="A134" s="265" t="s">
        <v>533</v>
      </c>
      <c r="B134" s="265" t="s">
        <v>534</v>
      </c>
      <c r="C134" s="266" t="s">
        <v>581</v>
      </c>
      <c r="D134" s="265" t="s">
        <v>792</v>
      </c>
      <c r="E134" s="265">
        <v>1</v>
      </c>
      <c r="F134" s="265">
        <v>0</v>
      </c>
      <c r="G134" s="265">
        <v>0</v>
      </c>
      <c r="H134" s="265">
        <v>1</v>
      </c>
      <c r="I134" s="265">
        <v>0</v>
      </c>
      <c r="J134" s="265">
        <v>0</v>
      </c>
      <c r="K134" s="266">
        <v>0</v>
      </c>
      <c r="L134" s="265">
        <v>0</v>
      </c>
      <c r="M134" s="254">
        <v>0</v>
      </c>
      <c r="N134" s="265">
        <v>0</v>
      </c>
      <c r="O134" s="265">
        <v>0</v>
      </c>
      <c r="P134" s="265">
        <v>0</v>
      </c>
      <c r="Q134" s="265">
        <v>0</v>
      </c>
      <c r="R134" s="265">
        <v>0</v>
      </c>
      <c r="S134" s="266">
        <v>0</v>
      </c>
      <c r="T134" s="265">
        <v>0</v>
      </c>
      <c r="U134" s="265">
        <v>0</v>
      </c>
      <c r="V134" s="265">
        <v>0</v>
      </c>
      <c r="W134" s="265">
        <v>0</v>
      </c>
      <c r="X134" s="266">
        <v>0</v>
      </c>
      <c r="Y134" s="265">
        <v>0</v>
      </c>
      <c r="Z134" s="265">
        <v>0</v>
      </c>
      <c r="AA134" s="265">
        <v>1</v>
      </c>
      <c r="AB134" s="265">
        <v>0</v>
      </c>
      <c r="AC134" s="265">
        <v>0</v>
      </c>
      <c r="AD134" s="265">
        <v>0</v>
      </c>
      <c r="AE134" s="265">
        <v>0</v>
      </c>
      <c r="AF134" s="265">
        <v>0</v>
      </c>
      <c r="AG134" s="266">
        <v>0</v>
      </c>
      <c r="AH134" s="265">
        <v>0</v>
      </c>
      <c r="AI134" s="265">
        <v>0</v>
      </c>
      <c r="AJ134" s="265">
        <v>0</v>
      </c>
      <c r="AK134" s="266">
        <v>0</v>
      </c>
    </row>
    <row r="135" spans="1:37" ht="57.6" x14ac:dyDescent="0.3">
      <c r="A135" s="265" t="s">
        <v>535</v>
      </c>
      <c r="B135" s="265" t="s">
        <v>536</v>
      </c>
      <c r="C135" s="266" t="s">
        <v>581</v>
      </c>
      <c r="D135" s="265" t="s">
        <v>793</v>
      </c>
      <c r="E135" s="265">
        <v>0</v>
      </c>
      <c r="F135" s="265">
        <v>0</v>
      </c>
      <c r="G135" s="265">
        <v>0</v>
      </c>
      <c r="H135" s="265">
        <v>0</v>
      </c>
      <c r="I135" s="265">
        <v>1</v>
      </c>
      <c r="J135" s="265">
        <v>0</v>
      </c>
      <c r="K135" s="266">
        <v>0</v>
      </c>
      <c r="L135" s="265">
        <v>0</v>
      </c>
      <c r="M135" s="254">
        <v>0</v>
      </c>
      <c r="N135" s="265">
        <v>0</v>
      </c>
      <c r="O135" s="265">
        <v>0</v>
      </c>
      <c r="P135" s="265">
        <v>0</v>
      </c>
      <c r="Q135" s="265">
        <v>0</v>
      </c>
      <c r="R135" s="265">
        <v>0</v>
      </c>
      <c r="S135" s="266">
        <v>0</v>
      </c>
      <c r="T135" s="265">
        <v>0</v>
      </c>
      <c r="U135" s="265">
        <v>1</v>
      </c>
      <c r="V135" s="265">
        <v>1</v>
      </c>
      <c r="W135" s="265">
        <v>0</v>
      </c>
      <c r="X135" s="266">
        <v>0</v>
      </c>
      <c r="Y135" s="265">
        <v>0</v>
      </c>
      <c r="Z135" s="265">
        <v>0</v>
      </c>
      <c r="AA135" s="265">
        <v>0</v>
      </c>
      <c r="AB135" s="265">
        <v>0</v>
      </c>
      <c r="AC135" s="265">
        <v>0</v>
      </c>
      <c r="AD135" s="265">
        <v>0</v>
      </c>
      <c r="AE135" s="265">
        <v>0</v>
      </c>
      <c r="AF135" s="265">
        <v>0</v>
      </c>
      <c r="AG135" s="266">
        <v>0</v>
      </c>
      <c r="AH135" s="265">
        <v>0</v>
      </c>
      <c r="AI135" s="265">
        <v>0</v>
      </c>
      <c r="AJ135" s="265">
        <v>0</v>
      </c>
      <c r="AK135" s="266">
        <v>0</v>
      </c>
    </row>
    <row r="136" spans="1:37" ht="72" x14ac:dyDescent="0.3">
      <c r="A136" s="265" t="s">
        <v>537</v>
      </c>
      <c r="B136" s="265" t="s">
        <v>538</v>
      </c>
      <c r="C136" s="266" t="s">
        <v>685</v>
      </c>
      <c r="D136" s="265" t="s">
        <v>794</v>
      </c>
      <c r="E136" s="265">
        <v>0</v>
      </c>
      <c r="F136" s="265">
        <v>0</v>
      </c>
      <c r="G136" s="265">
        <v>0</v>
      </c>
      <c r="H136" s="265">
        <v>0</v>
      </c>
      <c r="I136" s="265">
        <v>0</v>
      </c>
      <c r="J136" s="265">
        <v>0</v>
      </c>
      <c r="K136" s="266">
        <v>0</v>
      </c>
      <c r="L136" s="265">
        <v>0</v>
      </c>
      <c r="M136" s="254">
        <v>0</v>
      </c>
      <c r="N136" s="265">
        <v>0</v>
      </c>
      <c r="O136" s="265">
        <v>0</v>
      </c>
      <c r="P136" s="265">
        <v>0</v>
      </c>
      <c r="Q136" s="265">
        <v>0</v>
      </c>
      <c r="R136" s="265">
        <v>0</v>
      </c>
      <c r="S136" s="266">
        <v>0</v>
      </c>
      <c r="T136" s="265">
        <v>0</v>
      </c>
      <c r="U136" s="265">
        <v>0</v>
      </c>
      <c r="V136" s="265">
        <v>1</v>
      </c>
      <c r="W136" s="265">
        <v>0</v>
      </c>
      <c r="X136" s="266">
        <v>0</v>
      </c>
      <c r="Y136" s="265">
        <v>1</v>
      </c>
      <c r="Z136" s="265">
        <v>0</v>
      </c>
      <c r="AA136" s="265">
        <v>0</v>
      </c>
      <c r="AB136" s="265">
        <v>0</v>
      </c>
      <c r="AC136" s="265">
        <v>0</v>
      </c>
      <c r="AD136" s="265">
        <v>0</v>
      </c>
      <c r="AE136" s="265">
        <v>0</v>
      </c>
      <c r="AF136" s="265">
        <v>0</v>
      </c>
      <c r="AG136" s="266">
        <v>0</v>
      </c>
      <c r="AH136" s="265">
        <v>0</v>
      </c>
      <c r="AI136" s="265">
        <v>0</v>
      </c>
      <c r="AJ136" s="265">
        <v>0</v>
      </c>
      <c r="AK136" s="266">
        <v>0</v>
      </c>
    </row>
    <row r="137" spans="1:37" ht="43.2" x14ac:dyDescent="0.3">
      <c r="A137" s="265" t="s">
        <v>539</v>
      </c>
      <c r="B137" s="265" t="s">
        <v>540</v>
      </c>
      <c r="C137" s="266" t="s">
        <v>581</v>
      </c>
      <c r="D137" s="265" t="s">
        <v>795</v>
      </c>
      <c r="E137" s="265">
        <v>0</v>
      </c>
      <c r="F137" s="265">
        <v>0</v>
      </c>
      <c r="G137" s="265">
        <v>1</v>
      </c>
      <c r="H137" s="265">
        <v>0</v>
      </c>
      <c r="I137" s="265">
        <v>0</v>
      </c>
      <c r="J137" s="265">
        <v>1</v>
      </c>
      <c r="K137" s="266">
        <v>0</v>
      </c>
      <c r="L137" s="265">
        <v>0</v>
      </c>
      <c r="M137" s="254">
        <v>0</v>
      </c>
      <c r="N137" s="265">
        <v>1</v>
      </c>
      <c r="O137" s="265">
        <v>0</v>
      </c>
      <c r="P137" s="265">
        <v>0</v>
      </c>
      <c r="Q137" s="265">
        <v>0</v>
      </c>
      <c r="R137" s="265">
        <v>0</v>
      </c>
      <c r="S137" s="266">
        <v>0</v>
      </c>
      <c r="T137" s="265">
        <v>0</v>
      </c>
      <c r="U137" s="265">
        <v>0</v>
      </c>
      <c r="V137" s="265">
        <v>0</v>
      </c>
      <c r="W137" s="265">
        <v>0</v>
      </c>
      <c r="X137" s="266">
        <v>0</v>
      </c>
      <c r="Y137" s="265">
        <v>1</v>
      </c>
      <c r="Z137" s="265">
        <v>0</v>
      </c>
      <c r="AA137" s="265">
        <v>0</v>
      </c>
      <c r="AB137" s="265">
        <v>0</v>
      </c>
      <c r="AC137" s="265">
        <v>0</v>
      </c>
      <c r="AD137" s="265">
        <v>0</v>
      </c>
      <c r="AE137" s="265">
        <v>0</v>
      </c>
      <c r="AF137" s="265">
        <v>0</v>
      </c>
      <c r="AG137" s="266">
        <v>0</v>
      </c>
      <c r="AH137" s="265">
        <v>0</v>
      </c>
      <c r="AI137" s="265">
        <v>0</v>
      </c>
      <c r="AJ137" s="265">
        <v>0</v>
      </c>
      <c r="AK137" s="266">
        <v>0</v>
      </c>
    </row>
    <row r="138" spans="1:37" ht="57.6" x14ac:dyDescent="0.3">
      <c r="A138" s="265" t="s">
        <v>541</v>
      </c>
      <c r="B138" s="265" t="s">
        <v>542</v>
      </c>
      <c r="C138" s="266" t="s">
        <v>581</v>
      </c>
      <c r="D138" s="265" t="s">
        <v>796</v>
      </c>
      <c r="E138" s="265">
        <v>0</v>
      </c>
      <c r="F138" s="265">
        <v>0</v>
      </c>
      <c r="G138" s="265">
        <v>0</v>
      </c>
      <c r="H138" s="265">
        <v>0</v>
      </c>
      <c r="I138" s="265">
        <v>0</v>
      </c>
      <c r="J138" s="265">
        <v>0</v>
      </c>
      <c r="K138" s="266">
        <v>0</v>
      </c>
      <c r="L138" s="265">
        <v>0</v>
      </c>
      <c r="M138" s="254">
        <v>0</v>
      </c>
      <c r="N138" s="265">
        <v>0</v>
      </c>
      <c r="O138" s="265">
        <v>0</v>
      </c>
      <c r="P138" s="265">
        <v>0</v>
      </c>
      <c r="Q138" s="265">
        <v>0</v>
      </c>
      <c r="R138" s="265">
        <v>0</v>
      </c>
      <c r="S138" s="266">
        <v>0</v>
      </c>
      <c r="T138" s="265">
        <v>1</v>
      </c>
      <c r="U138" s="265">
        <v>1</v>
      </c>
      <c r="V138" s="265">
        <v>0</v>
      </c>
      <c r="W138" s="265">
        <v>0</v>
      </c>
      <c r="X138" s="266">
        <v>0</v>
      </c>
      <c r="Y138" s="265">
        <v>0</v>
      </c>
      <c r="Z138" s="265">
        <v>0</v>
      </c>
      <c r="AA138" s="265">
        <v>0</v>
      </c>
      <c r="AB138" s="265">
        <v>0</v>
      </c>
      <c r="AC138" s="265">
        <v>1</v>
      </c>
      <c r="AD138" s="265">
        <v>0</v>
      </c>
      <c r="AE138" s="265">
        <v>0</v>
      </c>
      <c r="AF138" s="265">
        <v>0</v>
      </c>
      <c r="AG138" s="266">
        <v>0</v>
      </c>
      <c r="AH138" s="265">
        <v>0</v>
      </c>
      <c r="AI138" s="265">
        <v>0</v>
      </c>
      <c r="AJ138" s="265">
        <v>0</v>
      </c>
      <c r="AK138" s="266">
        <v>1</v>
      </c>
    </row>
    <row r="139" spans="1:37" ht="57.6" x14ac:dyDescent="0.3">
      <c r="A139" s="265" t="s">
        <v>543</v>
      </c>
      <c r="B139" s="265" t="s">
        <v>544</v>
      </c>
      <c r="C139" s="266" t="s">
        <v>581</v>
      </c>
      <c r="D139" s="265" t="s">
        <v>797</v>
      </c>
      <c r="E139" s="265">
        <v>0</v>
      </c>
      <c r="F139" s="265">
        <v>0</v>
      </c>
      <c r="G139" s="265">
        <v>0</v>
      </c>
      <c r="H139" s="265">
        <v>0</v>
      </c>
      <c r="I139" s="265">
        <v>0</v>
      </c>
      <c r="J139" s="265">
        <v>0</v>
      </c>
      <c r="K139" s="266">
        <v>0</v>
      </c>
      <c r="L139" s="265">
        <v>0</v>
      </c>
      <c r="M139" s="254">
        <v>0</v>
      </c>
      <c r="N139" s="265">
        <v>0</v>
      </c>
      <c r="O139" s="265">
        <v>0</v>
      </c>
      <c r="P139" s="265">
        <v>0</v>
      </c>
      <c r="Q139" s="265">
        <v>0</v>
      </c>
      <c r="R139" s="265">
        <v>0</v>
      </c>
      <c r="S139" s="266">
        <v>0</v>
      </c>
      <c r="T139" s="265">
        <v>0</v>
      </c>
      <c r="U139" s="265">
        <v>0</v>
      </c>
      <c r="V139" s="265">
        <v>0</v>
      </c>
      <c r="W139" s="265">
        <v>0</v>
      </c>
      <c r="X139" s="266">
        <v>0</v>
      </c>
      <c r="Y139" s="265">
        <v>0</v>
      </c>
      <c r="Z139" s="265">
        <v>0</v>
      </c>
      <c r="AA139" s="265">
        <v>0</v>
      </c>
      <c r="AB139" s="265">
        <v>1</v>
      </c>
      <c r="AC139" s="265">
        <v>0</v>
      </c>
      <c r="AD139" s="265">
        <v>0</v>
      </c>
      <c r="AE139" s="265">
        <v>1</v>
      </c>
      <c r="AF139" s="265">
        <v>0</v>
      </c>
      <c r="AG139" s="266">
        <v>0</v>
      </c>
      <c r="AH139" s="265">
        <v>1</v>
      </c>
      <c r="AI139" s="265">
        <v>0</v>
      </c>
      <c r="AJ139" s="265">
        <v>0</v>
      </c>
      <c r="AK139" s="266">
        <v>0</v>
      </c>
    </row>
    <row r="140" spans="1:37" ht="57.6" x14ac:dyDescent="0.3">
      <c r="A140" s="265" t="s">
        <v>545</v>
      </c>
      <c r="B140" s="265" t="s">
        <v>546</v>
      </c>
      <c r="C140" s="266" t="s">
        <v>581</v>
      </c>
      <c r="D140" s="265" t="s">
        <v>798</v>
      </c>
      <c r="E140" s="265">
        <v>0</v>
      </c>
      <c r="F140" s="265">
        <v>0</v>
      </c>
      <c r="G140" s="265">
        <v>0</v>
      </c>
      <c r="H140" s="265">
        <v>0</v>
      </c>
      <c r="I140" s="265">
        <v>0</v>
      </c>
      <c r="J140" s="265">
        <v>0</v>
      </c>
      <c r="K140" s="266">
        <v>0</v>
      </c>
      <c r="L140" s="265">
        <v>0</v>
      </c>
      <c r="M140" s="254">
        <v>0</v>
      </c>
      <c r="N140" s="265">
        <v>0</v>
      </c>
      <c r="O140" s="265">
        <v>0</v>
      </c>
      <c r="P140" s="265">
        <v>0</v>
      </c>
      <c r="Q140" s="265">
        <v>0</v>
      </c>
      <c r="R140" s="265">
        <v>0</v>
      </c>
      <c r="S140" s="266">
        <v>0</v>
      </c>
      <c r="T140" s="265">
        <v>0</v>
      </c>
      <c r="U140" s="265">
        <v>0</v>
      </c>
      <c r="V140" s="265">
        <v>0</v>
      </c>
      <c r="W140" s="265">
        <v>0</v>
      </c>
      <c r="X140" s="266">
        <v>0</v>
      </c>
      <c r="Y140" s="265">
        <v>0</v>
      </c>
      <c r="Z140" s="265">
        <v>0</v>
      </c>
      <c r="AA140" s="265">
        <v>0</v>
      </c>
      <c r="AB140" s="265">
        <v>1</v>
      </c>
      <c r="AC140" s="265">
        <v>0</v>
      </c>
      <c r="AD140" s="265">
        <v>0</v>
      </c>
      <c r="AE140" s="265">
        <v>1</v>
      </c>
      <c r="AF140" s="265">
        <v>0</v>
      </c>
      <c r="AG140" s="266">
        <v>0</v>
      </c>
      <c r="AH140" s="265">
        <v>1</v>
      </c>
      <c r="AI140" s="265">
        <v>0</v>
      </c>
      <c r="AJ140" s="265">
        <v>0</v>
      </c>
      <c r="AK140" s="266">
        <v>0</v>
      </c>
    </row>
    <row r="141" spans="1:37" ht="43.2" x14ac:dyDescent="0.3">
      <c r="A141" s="265" t="s">
        <v>547</v>
      </c>
      <c r="B141" s="265" t="s">
        <v>548</v>
      </c>
      <c r="C141" s="266" t="s">
        <v>581</v>
      </c>
      <c r="D141" s="265" t="s">
        <v>799</v>
      </c>
      <c r="E141" s="265">
        <v>0</v>
      </c>
      <c r="F141" s="265">
        <v>0</v>
      </c>
      <c r="G141" s="265">
        <v>0</v>
      </c>
      <c r="H141" s="265">
        <v>0</v>
      </c>
      <c r="I141" s="265">
        <v>1</v>
      </c>
      <c r="J141" s="265">
        <v>0</v>
      </c>
      <c r="K141" s="266">
        <v>0</v>
      </c>
      <c r="L141" s="265">
        <v>0</v>
      </c>
      <c r="M141" s="254">
        <v>0</v>
      </c>
      <c r="N141" s="265">
        <v>0</v>
      </c>
      <c r="O141" s="265">
        <v>0</v>
      </c>
      <c r="P141" s="265">
        <v>0</v>
      </c>
      <c r="Q141" s="265">
        <v>0</v>
      </c>
      <c r="R141" s="265">
        <v>0</v>
      </c>
      <c r="S141" s="266">
        <v>0</v>
      </c>
      <c r="T141" s="265">
        <v>0</v>
      </c>
      <c r="U141" s="265">
        <v>0</v>
      </c>
      <c r="V141" s="265">
        <v>0</v>
      </c>
      <c r="W141" s="265">
        <v>0</v>
      </c>
      <c r="X141" s="266">
        <v>0</v>
      </c>
      <c r="Y141" s="265">
        <v>0</v>
      </c>
      <c r="Z141" s="265">
        <v>0</v>
      </c>
      <c r="AA141" s="265">
        <v>0</v>
      </c>
      <c r="AB141" s="265">
        <v>0</v>
      </c>
      <c r="AC141" s="265">
        <v>0</v>
      </c>
      <c r="AD141" s="265">
        <v>0</v>
      </c>
      <c r="AE141" s="265">
        <v>1</v>
      </c>
      <c r="AF141" s="265">
        <v>0</v>
      </c>
      <c r="AG141" s="266">
        <v>0</v>
      </c>
      <c r="AH141" s="265">
        <v>1</v>
      </c>
      <c r="AI141" s="265">
        <v>0</v>
      </c>
      <c r="AJ141" s="265">
        <v>0</v>
      </c>
      <c r="AK141" s="266">
        <v>0</v>
      </c>
    </row>
    <row r="142" spans="1:37" ht="28.8" x14ac:dyDescent="0.3">
      <c r="A142" s="265" t="s">
        <v>549</v>
      </c>
      <c r="B142" s="265" t="s">
        <v>550</v>
      </c>
      <c r="C142" s="266" t="s">
        <v>581</v>
      </c>
      <c r="D142" s="265" t="s">
        <v>800</v>
      </c>
      <c r="E142" s="265">
        <v>0</v>
      </c>
      <c r="F142" s="265">
        <v>0</v>
      </c>
      <c r="G142" s="265">
        <v>0</v>
      </c>
      <c r="H142" s="265">
        <v>0</v>
      </c>
      <c r="I142" s="265">
        <v>1</v>
      </c>
      <c r="J142" s="265">
        <v>0</v>
      </c>
      <c r="K142" s="266">
        <v>0</v>
      </c>
      <c r="L142" s="265">
        <v>0</v>
      </c>
      <c r="M142" s="254">
        <v>0</v>
      </c>
      <c r="N142" s="265">
        <v>0</v>
      </c>
      <c r="O142" s="265">
        <v>0</v>
      </c>
      <c r="P142" s="265">
        <v>0</v>
      </c>
      <c r="Q142" s="265">
        <v>0</v>
      </c>
      <c r="R142" s="265">
        <v>0</v>
      </c>
      <c r="S142" s="266">
        <v>0</v>
      </c>
      <c r="T142" s="265">
        <v>0</v>
      </c>
      <c r="U142" s="265">
        <v>0</v>
      </c>
      <c r="V142" s="265">
        <v>0</v>
      </c>
      <c r="W142" s="265">
        <v>0</v>
      </c>
      <c r="X142" s="266">
        <v>0</v>
      </c>
      <c r="Y142" s="265">
        <v>0</v>
      </c>
      <c r="Z142" s="265">
        <v>0</v>
      </c>
      <c r="AA142" s="265">
        <v>0</v>
      </c>
      <c r="AB142" s="265">
        <v>0</v>
      </c>
      <c r="AC142" s="265">
        <v>0</v>
      </c>
      <c r="AD142" s="265">
        <v>0</v>
      </c>
      <c r="AE142" s="265">
        <v>1</v>
      </c>
      <c r="AF142" s="265">
        <v>0</v>
      </c>
      <c r="AG142" s="266">
        <v>0</v>
      </c>
      <c r="AH142" s="265">
        <v>1</v>
      </c>
      <c r="AI142" s="265">
        <v>0</v>
      </c>
      <c r="AJ142" s="265">
        <v>0</v>
      </c>
      <c r="AK142" s="266">
        <v>0</v>
      </c>
    </row>
    <row r="143" spans="1:37" ht="43.2" x14ac:dyDescent="0.3">
      <c r="A143" s="265" t="s">
        <v>551</v>
      </c>
      <c r="B143" s="265" t="s">
        <v>552</v>
      </c>
      <c r="C143" s="266" t="s">
        <v>581</v>
      </c>
      <c r="D143" s="265" t="s">
        <v>801</v>
      </c>
      <c r="E143" s="265">
        <v>0</v>
      </c>
      <c r="F143" s="265">
        <v>0</v>
      </c>
      <c r="G143" s="265">
        <v>0</v>
      </c>
      <c r="H143" s="265">
        <v>0</v>
      </c>
      <c r="I143" s="265">
        <v>1</v>
      </c>
      <c r="J143" s="265">
        <v>0</v>
      </c>
      <c r="K143" s="266">
        <v>0</v>
      </c>
      <c r="L143" s="265">
        <v>0</v>
      </c>
      <c r="M143" s="254">
        <v>0</v>
      </c>
      <c r="N143" s="265">
        <v>0</v>
      </c>
      <c r="O143" s="265">
        <v>0</v>
      </c>
      <c r="P143" s="265">
        <v>0</v>
      </c>
      <c r="Q143" s="265">
        <v>0</v>
      </c>
      <c r="R143" s="265">
        <v>0</v>
      </c>
      <c r="S143" s="266">
        <v>0</v>
      </c>
      <c r="T143" s="265">
        <v>0</v>
      </c>
      <c r="U143" s="265">
        <v>0</v>
      </c>
      <c r="V143" s="265">
        <v>0</v>
      </c>
      <c r="W143" s="265">
        <v>0</v>
      </c>
      <c r="X143" s="266">
        <v>0</v>
      </c>
      <c r="Y143" s="265">
        <v>0</v>
      </c>
      <c r="Z143" s="265">
        <v>0</v>
      </c>
      <c r="AA143" s="265">
        <v>0</v>
      </c>
      <c r="AB143" s="265">
        <v>0</v>
      </c>
      <c r="AC143" s="265">
        <v>0</v>
      </c>
      <c r="AD143" s="265">
        <v>0</v>
      </c>
      <c r="AE143" s="265">
        <v>1</v>
      </c>
      <c r="AF143" s="265">
        <v>0</v>
      </c>
      <c r="AG143" s="266">
        <v>0</v>
      </c>
      <c r="AH143" s="265">
        <v>1</v>
      </c>
      <c r="AI143" s="265">
        <v>0</v>
      </c>
      <c r="AJ143" s="265">
        <v>0</v>
      </c>
      <c r="AK143" s="266">
        <v>0</v>
      </c>
    </row>
    <row r="144" spans="1:37" ht="43.2" x14ac:dyDescent="0.3">
      <c r="A144" s="265" t="s">
        <v>553</v>
      </c>
      <c r="B144" s="265" t="s">
        <v>554</v>
      </c>
      <c r="C144" s="266" t="s">
        <v>581</v>
      </c>
      <c r="D144" s="265" t="s">
        <v>802</v>
      </c>
      <c r="E144" s="265">
        <v>0</v>
      </c>
      <c r="F144" s="265">
        <v>0</v>
      </c>
      <c r="G144" s="265">
        <v>0</v>
      </c>
      <c r="H144" s="265">
        <v>0</v>
      </c>
      <c r="I144" s="265">
        <v>1</v>
      </c>
      <c r="J144" s="265">
        <v>0</v>
      </c>
      <c r="K144" s="266">
        <v>0</v>
      </c>
      <c r="L144" s="265">
        <v>0</v>
      </c>
      <c r="M144" s="254">
        <v>0</v>
      </c>
      <c r="N144" s="265">
        <v>0</v>
      </c>
      <c r="O144" s="265">
        <v>0</v>
      </c>
      <c r="P144" s="265">
        <v>0</v>
      </c>
      <c r="Q144" s="265">
        <v>0</v>
      </c>
      <c r="R144" s="265">
        <v>0</v>
      </c>
      <c r="S144" s="266">
        <v>0</v>
      </c>
      <c r="T144" s="265">
        <v>0</v>
      </c>
      <c r="U144" s="265">
        <v>0</v>
      </c>
      <c r="V144" s="265">
        <v>0</v>
      </c>
      <c r="W144" s="265">
        <v>0</v>
      </c>
      <c r="X144" s="266">
        <v>0</v>
      </c>
      <c r="Y144" s="265">
        <v>0</v>
      </c>
      <c r="Z144" s="265">
        <v>0</v>
      </c>
      <c r="AA144" s="265">
        <v>0</v>
      </c>
      <c r="AB144" s="265">
        <v>0</v>
      </c>
      <c r="AC144" s="265">
        <v>0</v>
      </c>
      <c r="AD144" s="265">
        <v>0</v>
      </c>
      <c r="AE144" s="265">
        <v>1</v>
      </c>
      <c r="AF144" s="265">
        <v>0</v>
      </c>
      <c r="AG144" s="266">
        <v>0</v>
      </c>
      <c r="AH144" s="265">
        <v>1</v>
      </c>
      <c r="AI144" s="265">
        <v>0</v>
      </c>
      <c r="AJ144" s="265">
        <v>0</v>
      </c>
      <c r="AK144" s="266">
        <v>0</v>
      </c>
    </row>
    <row r="145" spans="1:37" ht="57.6" x14ac:dyDescent="0.3">
      <c r="A145" s="265" t="s">
        <v>555</v>
      </c>
      <c r="B145" s="265" t="s">
        <v>556</v>
      </c>
      <c r="C145" s="266" t="s">
        <v>581</v>
      </c>
      <c r="D145" s="265" t="s">
        <v>803</v>
      </c>
      <c r="E145" s="265">
        <v>0</v>
      </c>
      <c r="F145" s="265">
        <v>0</v>
      </c>
      <c r="G145" s="265">
        <v>0</v>
      </c>
      <c r="H145" s="265">
        <v>0</v>
      </c>
      <c r="I145" s="265">
        <v>1</v>
      </c>
      <c r="J145" s="265">
        <v>0</v>
      </c>
      <c r="K145" s="266">
        <v>0</v>
      </c>
      <c r="L145" s="265">
        <v>0</v>
      </c>
      <c r="M145" s="254">
        <v>0</v>
      </c>
      <c r="N145" s="265">
        <v>0</v>
      </c>
      <c r="O145" s="265">
        <v>0</v>
      </c>
      <c r="P145" s="265">
        <v>0</v>
      </c>
      <c r="Q145" s="265">
        <v>0</v>
      </c>
      <c r="R145" s="265">
        <v>0</v>
      </c>
      <c r="S145" s="266">
        <v>0</v>
      </c>
      <c r="T145" s="265">
        <v>0</v>
      </c>
      <c r="U145" s="265">
        <v>0</v>
      </c>
      <c r="V145" s="265">
        <v>0</v>
      </c>
      <c r="W145" s="265">
        <v>0</v>
      </c>
      <c r="X145" s="266">
        <v>0</v>
      </c>
      <c r="Y145" s="265">
        <v>0</v>
      </c>
      <c r="Z145" s="265">
        <v>0</v>
      </c>
      <c r="AA145" s="265">
        <v>0</v>
      </c>
      <c r="AB145" s="265">
        <v>0</v>
      </c>
      <c r="AC145" s="265">
        <v>0</v>
      </c>
      <c r="AD145" s="265">
        <v>0</v>
      </c>
      <c r="AE145" s="265">
        <v>1</v>
      </c>
      <c r="AF145" s="265">
        <v>0</v>
      </c>
      <c r="AG145" s="266">
        <v>0</v>
      </c>
      <c r="AH145" s="265">
        <v>1</v>
      </c>
      <c r="AI145" s="265">
        <v>0</v>
      </c>
      <c r="AJ145" s="265">
        <v>0</v>
      </c>
      <c r="AK145" s="266">
        <v>0</v>
      </c>
    </row>
    <row r="146" spans="1:37" x14ac:dyDescent="0.3">
      <c r="A146" s="265" t="s">
        <v>557</v>
      </c>
      <c r="B146" s="265" t="s">
        <v>558</v>
      </c>
      <c r="C146" s="266" t="s">
        <v>581</v>
      </c>
      <c r="D146" s="265" t="s">
        <v>686</v>
      </c>
      <c r="E146" s="265">
        <v>0</v>
      </c>
      <c r="F146" s="265">
        <v>0</v>
      </c>
      <c r="G146" s="265">
        <v>0</v>
      </c>
      <c r="H146" s="265">
        <v>0</v>
      </c>
      <c r="I146" s="265">
        <v>1</v>
      </c>
      <c r="J146" s="265">
        <v>0</v>
      </c>
      <c r="K146" s="266">
        <v>0</v>
      </c>
      <c r="L146" s="265">
        <v>0</v>
      </c>
      <c r="M146" s="254">
        <v>0</v>
      </c>
      <c r="N146" s="265">
        <v>0</v>
      </c>
      <c r="O146" s="265">
        <v>0</v>
      </c>
      <c r="P146" s="265">
        <v>0</v>
      </c>
      <c r="Q146" s="265">
        <v>0</v>
      </c>
      <c r="R146" s="265">
        <v>0</v>
      </c>
      <c r="S146" s="266">
        <v>0</v>
      </c>
      <c r="T146" s="265">
        <v>0</v>
      </c>
      <c r="U146" s="265">
        <v>0</v>
      </c>
      <c r="V146" s="265">
        <v>0</v>
      </c>
      <c r="W146" s="265">
        <v>0</v>
      </c>
      <c r="X146" s="266">
        <v>0</v>
      </c>
      <c r="Y146" s="265">
        <v>0</v>
      </c>
      <c r="Z146" s="265">
        <v>0</v>
      </c>
      <c r="AA146" s="265">
        <v>0</v>
      </c>
      <c r="AB146" s="265">
        <v>0</v>
      </c>
      <c r="AC146" s="265">
        <v>0</v>
      </c>
      <c r="AD146" s="265">
        <v>0</v>
      </c>
      <c r="AE146" s="265">
        <v>1</v>
      </c>
      <c r="AF146" s="265">
        <v>0</v>
      </c>
      <c r="AG146" s="266">
        <v>0</v>
      </c>
      <c r="AH146" s="265">
        <v>1</v>
      </c>
      <c r="AI146" s="265">
        <v>0</v>
      </c>
      <c r="AJ146" s="265">
        <v>0</v>
      </c>
      <c r="AK146" s="266">
        <v>0</v>
      </c>
    </row>
    <row r="147" spans="1:37" ht="57.6" x14ac:dyDescent="0.3">
      <c r="A147" s="265" t="s">
        <v>559</v>
      </c>
      <c r="B147" s="265" t="s">
        <v>560</v>
      </c>
      <c r="C147" s="266" t="s">
        <v>687</v>
      </c>
      <c r="D147" s="265" t="s">
        <v>804</v>
      </c>
      <c r="E147" s="265">
        <v>0</v>
      </c>
      <c r="F147" s="265">
        <v>0</v>
      </c>
      <c r="G147" s="265">
        <v>0</v>
      </c>
      <c r="H147" s="265">
        <v>0</v>
      </c>
      <c r="I147" s="265">
        <v>1</v>
      </c>
      <c r="J147" s="265">
        <v>0</v>
      </c>
      <c r="K147" s="266">
        <v>0</v>
      </c>
      <c r="L147" s="265">
        <v>0</v>
      </c>
      <c r="M147" s="254">
        <v>0</v>
      </c>
      <c r="N147" s="265">
        <v>0</v>
      </c>
      <c r="O147" s="265">
        <v>0</v>
      </c>
      <c r="P147" s="265">
        <v>0</v>
      </c>
      <c r="Q147" s="265">
        <v>0</v>
      </c>
      <c r="R147" s="265">
        <v>0</v>
      </c>
      <c r="S147" s="266">
        <v>0</v>
      </c>
      <c r="T147" s="265">
        <v>0</v>
      </c>
      <c r="U147" s="265">
        <v>0</v>
      </c>
      <c r="V147" s="265">
        <v>0</v>
      </c>
      <c r="W147" s="265">
        <v>0</v>
      </c>
      <c r="X147" s="266">
        <v>0</v>
      </c>
      <c r="Y147" s="265">
        <v>0</v>
      </c>
      <c r="Z147" s="265">
        <v>0</v>
      </c>
      <c r="AA147" s="265">
        <v>0</v>
      </c>
      <c r="AB147" s="265">
        <v>0</v>
      </c>
      <c r="AC147" s="265">
        <v>0</v>
      </c>
      <c r="AD147" s="265">
        <v>0</v>
      </c>
      <c r="AE147" s="265">
        <v>1</v>
      </c>
      <c r="AF147" s="265">
        <v>0</v>
      </c>
      <c r="AG147" s="266">
        <v>0</v>
      </c>
      <c r="AH147" s="265">
        <v>1</v>
      </c>
      <c r="AI147" s="265">
        <v>0</v>
      </c>
      <c r="AJ147" s="265">
        <v>0</v>
      </c>
      <c r="AK147" s="266">
        <v>0</v>
      </c>
    </row>
    <row r="148" spans="1:37" ht="43.2" x14ac:dyDescent="0.3">
      <c r="A148" s="265" t="s">
        <v>561</v>
      </c>
      <c r="B148" s="265" t="s">
        <v>562</v>
      </c>
      <c r="C148" s="266" t="s">
        <v>581</v>
      </c>
      <c r="D148" s="265" t="s">
        <v>805</v>
      </c>
      <c r="E148" s="265">
        <v>0</v>
      </c>
      <c r="F148" s="265">
        <v>0</v>
      </c>
      <c r="G148" s="265">
        <v>0</v>
      </c>
      <c r="H148" s="265">
        <v>0</v>
      </c>
      <c r="I148" s="265">
        <v>1</v>
      </c>
      <c r="J148" s="265">
        <v>0</v>
      </c>
      <c r="K148" s="266">
        <v>0</v>
      </c>
      <c r="L148" s="265">
        <v>0</v>
      </c>
      <c r="M148" s="254">
        <v>0</v>
      </c>
      <c r="N148" s="265">
        <v>0</v>
      </c>
      <c r="O148" s="265">
        <v>0</v>
      </c>
      <c r="P148" s="265">
        <v>0</v>
      </c>
      <c r="Q148" s="265">
        <v>0</v>
      </c>
      <c r="R148" s="265">
        <v>0</v>
      </c>
      <c r="S148" s="266">
        <v>0</v>
      </c>
      <c r="T148" s="265">
        <v>0</v>
      </c>
      <c r="U148" s="265">
        <v>0</v>
      </c>
      <c r="V148" s="265">
        <v>0</v>
      </c>
      <c r="W148" s="265">
        <v>0</v>
      </c>
      <c r="X148" s="266">
        <v>0</v>
      </c>
      <c r="Y148" s="265">
        <v>0</v>
      </c>
      <c r="Z148" s="265">
        <v>0</v>
      </c>
      <c r="AA148" s="265">
        <v>0</v>
      </c>
      <c r="AB148" s="265">
        <v>0</v>
      </c>
      <c r="AC148" s="265">
        <v>0</v>
      </c>
      <c r="AD148" s="265">
        <v>0</v>
      </c>
      <c r="AE148" s="265">
        <v>1</v>
      </c>
      <c r="AF148" s="265">
        <v>0</v>
      </c>
      <c r="AG148" s="266">
        <v>0</v>
      </c>
      <c r="AH148" s="265">
        <v>1</v>
      </c>
      <c r="AI148" s="265">
        <v>0</v>
      </c>
      <c r="AJ148" s="265">
        <v>0</v>
      </c>
      <c r="AK148" s="266">
        <v>0</v>
      </c>
    </row>
    <row r="149" spans="1:37" x14ac:dyDescent="0.3">
      <c r="A149" s="265" t="s">
        <v>563</v>
      </c>
      <c r="B149" s="265" t="s">
        <v>564</v>
      </c>
      <c r="C149" s="266" t="s">
        <v>581</v>
      </c>
      <c r="D149" s="265" t="s">
        <v>806</v>
      </c>
      <c r="E149" s="265">
        <v>0</v>
      </c>
      <c r="F149" s="265">
        <v>0</v>
      </c>
      <c r="G149" s="265">
        <v>0</v>
      </c>
      <c r="H149" s="265">
        <v>0</v>
      </c>
      <c r="I149" s="265">
        <v>0</v>
      </c>
      <c r="J149" s="265">
        <v>0</v>
      </c>
      <c r="K149" s="266">
        <v>0</v>
      </c>
      <c r="L149" s="265">
        <v>0</v>
      </c>
      <c r="M149" s="254">
        <v>0</v>
      </c>
      <c r="N149" s="265">
        <v>0</v>
      </c>
      <c r="O149" s="265">
        <v>0</v>
      </c>
      <c r="P149" s="265">
        <v>0</v>
      </c>
      <c r="Q149" s="265">
        <v>0</v>
      </c>
      <c r="R149" s="265">
        <v>0</v>
      </c>
      <c r="S149" s="266">
        <v>0</v>
      </c>
      <c r="T149" s="265">
        <v>0</v>
      </c>
      <c r="U149" s="265">
        <v>0</v>
      </c>
      <c r="V149" s="265">
        <v>0</v>
      </c>
      <c r="W149" s="265">
        <v>0</v>
      </c>
      <c r="X149" s="266">
        <v>0</v>
      </c>
      <c r="Y149" s="265">
        <v>0</v>
      </c>
      <c r="Z149" s="265">
        <v>0</v>
      </c>
      <c r="AA149" s="265">
        <v>0</v>
      </c>
      <c r="AB149" s="265">
        <v>0</v>
      </c>
      <c r="AC149" s="265">
        <v>0</v>
      </c>
      <c r="AD149" s="265">
        <v>0</v>
      </c>
      <c r="AE149" s="265">
        <v>0</v>
      </c>
      <c r="AF149" s="265">
        <v>0</v>
      </c>
      <c r="AG149" s="266">
        <v>0</v>
      </c>
      <c r="AH149" s="265">
        <v>0</v>
      </c>
      <c r="AI149" s="265">
        <v>0</v>
      </c>
      <c r="AJ149" s="265">
        <v>0</v>
      </c>
      <c r="AK149" s="266">
        <v>0</v>
      </c>
    </row>
    <row r="150" spans="1:37" ht="43.2" x14ac:dyDescent="0.3">
      <c r="A150" s="265" t="s">
        <v>565</v>
      </c>
      <c r="B150" s="265" t="s">
        <v>566</v>
      </c>
      <c r="C150" s="266" t="s">
        <v>581</v>
      </c>
      <c r="D150" s="265" t="s">
        <v>807</v>
      </c>
      <c r="E150" s="265">
        <v>0</v>
      </c>
      <c r="F150" s="265">
        <v>0</v>
      </c>
      <c r="G150" s="265">
        <v>0</v>
      </c>
      <c r="H150" s="265">
        <v>0</v>
      </c>
      <c r="I150" s="265">
        <v>1</v>
      </c>
      <c r="J150" s="265">
        <v>0</v>
      </c>
      <c r="K150" s="266">
        <v>0</v>
      </c>
      <c r="L150" s="265">
        <v>0</v>
      </c>
      <c r="M150" s="254">
        <v>0</v>
      </c>
      <c r="N150" s="265">
        <v>0</v>
      </c>
      <c r="O150" s="265">
        <v>0</v>
      </c>
      <c r="P150" s="265">
        <v>0</v>
      </c>
      <c r="Q150" s="265">
        <v>0</v>
      </c>
      <c r="R150" s="265">
        <v>0</v>
      </c>
      <c r="S150" s="266">
        <v>0</v>
      </c>
      <c r="T150" s="265">
        <v>0</v>
      </c>
      <c r="U150" s="265">
        <v>0</v>
      </c>
      <c r="V150" s="265">
        <v>0</v>
      </c>
      <c r="W150" s="265">
        <v>0</v>
      </c>
      <c r="X150" s="266">
        <v>0</v>
      </c>
      <c r="Y150" s="265">
        <v>0</v>
      </c>
      <c r="Z150" s="265">
        <v>0</v>
      </c>
      <c r="AA150" s="265">
        <v>0</v>
      </c>
      <c r="AB150" s="265">
        <v>0</v>
      </c>
      <c r="AC150" s="265">
        <v>0</v>
      </c>
      <c r="AD150" s="265">
        <v>0</v>
      </c>
      <c r="AE150" s="265">
        <v>1</v>
      </c>
      <c r="AF150" s="265">
        <v>0</v>
      </c>
      <c r="AG150" s="266">
        <v>0</v>
      </c>
      <c r="AH150" s="265">
        <v>1</v>
      </c>
      <c r="AI150" s="265">
        <v>0</v>
      </c>
      <c r="AJ150" s="265">
        <v>0</v>
      </c>
      <c r="AK150" s="266">
        <v>0</v>
      </c>
    </row>
    <row r="151" spans="1:37" ht="28.8" x14ac:dyDescent="0.3">
      <c r="A151" s="265" t="s">
        <v>567</v>
      </c>
      <c r="B151" s="265" t="s">
        <v>568</v>
      </c>
      <c r="C151" s="266" t="s">
        <v>581</v>
      </c>
      <c r="D151" s="265" t="s">
        <v>688</v>
      </c>
      <c r="E151" s="265">
        <v>0</v>
      </c>
      <c r="F151" s="265">
        <v>0</v>
      </c>
      <c r="G151" s="265">
        <v>0</v>
      </c>
      <c r="H151" s="265">
        <v>0</v>
      </c>
      <c r="I151" s="265">
        <v>1</v>
      </c>
      <c r="J151" s="265">
        <v>0</v>
      </c>
      <c r="K151" s="266">
        <v>0</v>
      </c>
      <c r="L151" s="265">
        <v>0</v>
      </c>
      <c r="M151" s="254">
        <v>0</v>
      </c>
      <c r="N151" s="265">
        <v>0</v>
      </c>
      <c r="O151" s="265">
        <v>0</v>
      </c>
      <c r="P151" s="265">
        <v>0</v>
      </c>
      <c r="Q151" s="265">
        <v>0</v>
      </c>
      <c r="R151" s="265">
        <v>0</v>
      </c>
      <c r="S151" s="266">
        <v>0</v>
      </c>
      <c r="T151" s="265">
        <v>0</v>
      </c>
      <c r="U151" s="265">
        <v>0</v>
      </c>
      <c r="V151" s="265">
        <v>0</v>
      </c>
      <c r="W151" s="265">
        <v>0</v>
      </c>
      <c r="X151" s="266">
        <v>0</v>
      </c>
      <c r="Y151" s="265">
        <v>0</v>
      </c>
      <c r="Z151" s="265">
        <v>0</v>
      </c>
      <c r="AA151" s="265">
        <v>0</v>
      </c>
      <c r="AB151" s="265">
        <v>0</v>
      </c>
      <c r="AC151" s="265">
        <v>0</v>
      </c>
      <c r="AD151" s="265">
        <v>0</v>
      </c>
      <c r="AE151" s="265">
        <v>1</v>
      </c>
      <c r="AF151" s="265">
        <v>0</v>
      </c>
      <c r="AG151" s="266">
        <v>0</v>
      </c>
      <c r="AH151" s="265">
        <v>1</v>
      </c>
      <c r="AI151" s="265">
        <v>0</v>
      </c>
      <c r="AJ151" s="265">
        <v>0</v>
      </c>
      <c r="AK151" s="266">
        <v>0</v>
      </c>
    </row>
    <row r="152" spans="1:37" ht="28.8" x14ac:dyDescent="0.3">
      <c r="A152" s="265" t="s">
        <v>569</v>
      </c>
      <c r="B152" s="265" t="s">
        <v>570</v>
      </c>
      <c r="C152" s="266" t="s">
        <v>581</v>
      </c>
      <c r="D152" s="265" t="s">
        <v>808</v>
      </c>
      <c r="E152" s="265">
        <v>0</v>
      </c>
      <c r="F152" s="265">
        <v>0</v>
      </c>
      <c r="G152" s="265">
        <v>0</v>
      </c>
      <c r="H152" s="265">
        <v>0</v>
      </c>
      <c r="I152" s="265">
        <v>0</v>
      </c>
      <c r="J152" s="265">
        <v>0</v>
      </c>
      <c r="K152" s="266">
        <v>0</v>
      </c>
      <c r="L152" s="265">
        <v>0</v>
      </c>
      <c r="M152" s="254">
        <v>0</v>
      </c>
      <c r="N152" s="265">
        <v>0</v>
      </c>
      <c r="O152" s="265">
        <v>0</v>
      </c>
      <c r="P152" s="265">
        <v>0</v>
      </c>
      <c r="Q152" s="265">
        <v>0</v>
      </c>
      <c r="R152" s="265">
        <v>0</v>
      </c>
      <c r="S152" s="266">
        <v>0</v>
      </c>
      <c r="T152" s="265">
        <v>0</v>
      </c>
      <c r="U152" s="265">
        <v>0</v>
      </c>
      <c r="V152" s="265">
        <v>0</v>
      </c>
      <c r="W152" s="265">
        <v>0</v>
      </c>
      <c r="X152" s="266">
        <v>0</v>
      </c>
      <c r="Y152" s="265">
        <v>0</v>
      </c>
      <c r="Z152" s="265">
        <v>0</v>
      </c>
      <c r="AA152" s="265">
        <v>0</v>
      </c>
      <c r="AB152" s="265">
        <v>0</v>
      </c>
      <c r="AC152" s="265">
        <v>0</v>
      </c>
      <c r="AD152" s="265">
        <v>0</v>
      </c>
      <c r="AE152" s="265">
        <v>1</v>
      </c>
      <c r="AF152" s="265">
        <v>0</v>
      </c>
      <c r="AG152" s="266">
        <v>0</v>
      </c>
      <c r="AH152" s="265">
        <v>1</v>
      </c>
      <c r="AI152" s="265">
        <v>0</v>
      </c>
      <c r="AJ152" s="265">
        <v>0</v>
      </c>
      <c r="AK152" s="266">
        <v>0</v>
      </c>
    </row>
    <row r="153" spans="1:37" ht="28.8" x14ac:dyDescent="0.3">
      <c r="A153" s="256" t="s">
        <v>689</v>
      </c>
      <c r="B153" s="265" t="s">
        <v>690</v>
      </c>
      <c r="C153" s="266"/>
      <c r="D153" s="299"/>
      <c r="E153" s="265">
        <v>0</v>
      </c>
      <c r="F153" s="265">
        <v>0</v>
      </c>
      <c r="G153" s="265">
        <v>1</v>
      </c>
      <c r="H153" s="265">
        <v>0</v>
      </c>
      <c r="I153" s="265">
        <v>0</v>
      </c>
      <c r="J153" s="265">
        <v>0</v>
      </c>
      <c r="K153" s="266">
        <v>0</v>
      </c>
      <c r="L153" s="265">
        <v>0</v>
      </c>
      <c r="M153" s="254">
        <v>0</v>
      </c>
      <c r="N153" s="265">
        <v>0</v>
      </c>
      <c r="O153" s="265">
        <v>1</v>
      </c>
      <c r="P153" s="265">
        <v>0</v>
      </c>
      <c r="Q153" s="265">
        <v>0</v>
      </c>
      <c r="R153" s="265">
        <v>0</v>
      </c>
      <c r="S153" s="266">
        <v>0</v>
      </c>
      <c r="T153" s="265">
        <v>1</v>
      </c>
      <c r="U153" s="265">
        <v>0</v>
      </c>
      <c r="V153" s="265">
        <v>0</v>
      </c>
      <c r="W153" s="265">
        <v>0</v>
      </c>
      <c r="X153" s="266">
        <v>0</v>
      </c>
      <c r="Y153" s="265">
        <v>0</v>
      </c>
      <c r="Z153" s="265">
        <v>0</v>
      </c>
      <c r="AA153" s="265">
        <v>0</v>
      </c>
      <c r="AB153" s="265">
        <v>0</v>
      </c>
      <c r="AC153" s="265">
        <v>0</v>
      </c>
      <c r="AD153" s="265">
        <v>0</v>
      </c>
      <c r="AE153" s="265">
        <v>0</v>
      </c>
      <c r="AF153" s="265">
        <v>0</v>
      </c>
      <c r="AG153" s="266">
        <v>0</v>
      </c>
      <c r="AH153" s="265">
        <v>0</v>
      </c>
      <c r="AI153" s="265">
        <v>0</v>
      </c>
      <c r="AJ153" s="265">
        <v>0</v>
      </c>
      <c r="AK153" s="266">
        <v>0</v>
      </c>
    </row>
    <row r="154" spans="1:37" ht="28.8" x14ac:dyDescent="0.3">
      <c r="A154" s="256" t="s">
        <v>691</v>
      </c>
      <c r="B154" s="265" t="s">
        <v>692</v>
      </c>
      <c r="C154" s="266"/>
      <c r="D154" s="299"/>
      <c r="E154" s="265">
        <v>0</v>
      </c>
      <c r="F154" s="265">
        <v>0</v>
      </c>
      <c r="G154" s="265">
        <v>1</v>
      </c>
      <c r="H154" s="265">
        <v>0</v>
      </c>
      <c r="I154" s="265">
        <v>0</v>
      </c>
      <c r="J154" s="265">
        <v>0</v>
      </c>
      <c r="K154" s="266">
        <v>0</v>
      </c>
      <c r="L154" s="265">
        <v>0</v>
      </c>
      <c r="M154" s="254">
        <v>0</v>
      </c>
      <c r="N154" s="265">
        <v>0</v>
      </c>
      <c r="O154" s="265">
        <v>1</v>
      </c>
      <c r="P154" s="265">
        <v>0</v>
      </c>
      <c r="Q154" s="265">
        <v>0</v>
      </c>
      <c r="R154" s="265">
        <v>0</v>
      </c>
      <c r="S154" s="266">
        <v>0</v>
      </c>
      <c r="T154" s="265">
        <v>1</v>
      </c>
      <c r="U154" s="265">
        <v>0</v>
      </c>
      <c r="V154" s="265">
        <v>0</v>
      </c>
      <c r="W154" s="265">
        <v>0</v>
      </c>
      <c r="X154" s="266">
        <v>0</v>
      </c>
      <c r="Y154" s="265">
        <v>0</v>
      </c>
      <c r="Z154" s="265">
        <v>0</v>
      </c>
      <c r="AA154" s="265">
        <v>0</v>
      </c>
      <c r="AB154" s="265">
        <v>0</v>
      </c>
      <c r="AC154" s="265">
        <v>0</v>
      </c>
      <c r="AD154" s="265">
        <v>0</v>
      </c>
      <c r="AE154" s="265">
        <v>0</v>
      </c>
      <c r="AF154" s="265">
        <v>0</v>
      </c>
      <c r="AG154" s="266">
        <v>0</v>
      </c>
      <c r="AH154" s="265">
        <v>0</v>
      </c>
      <c r="AI154" s="265">
        <v>0</v>
      </c>
      <c r="AJ154" s="265">
        <v>0</v>
      </c>
      <c r="AK154" s="266">
        <v>0</v>
      </c>
    </row>
    <row r="155" spans="1:37" ht="57.6" x14ac:dyDescent="0.3">
      <c r="A155" s="256" t="s">
        <v>693</v>
      </c>
      <c r="B155" s="265" t="s">
        <v>694</v>
      </c>
      <c r="C155" s="266"/>
      <c r="D155" s="299"/>
      <c r="E155" s="265">
        <v>0</v>
      </c>
      <c r="F155" s="265">
        <v>0</v>
      </c>
      <c r="G155" s="265">
        <v>0</v>
      </c>
      <c r="H155" s="265">
        <v>0</v>
      </c>
      <c r="I155" s="265">
        <v>0</v>
      </c>
      <c r="J155" s="265">
        <v>0</v>
      </c>
      <c r="K155" s="266">
        <v>0</v>
      </c>
      <c r="L155" s="265">
        <v>0</v>
      </c>
      <c r="M155" s="254">
        <v>0</v>
      </c>
      <c r="N155" s="265">
        <v>0</v>
      </c>
      <c r="O155" s="265">
        <v>0</v>
      </c>
      <c r="P155" s="265">
        <v>0</v>
      </c>
      <c r="Q155" s="265">
        <v>0</v>
      </c>
      <c r="R155" s="265">
        <v>0</v>
      </c>
      <c r="S155" s="266">
        <v>0</v>
      </c>
      <c r="T155" s="265">
        <v>0</v>
      </c>
      <c r="U155" s="265">
        <v>0</v>
      </c>
      <c r="V155" s="265">
        <v>1</v>
      </c>
      <c r="W155" s="265">
        <v>0</v>
      </c>
      <c r="X155" s="266">
        <v>0</v>
      </c>
      <c r="Y155" s="265">
        <v>0</v>
      </c>
      <c r="Z155" s="265">
        <v>0</v>
      </c>
      <c r="AA155" s="265">
        <v>0</v>
      </c>
      <c r="AB155" s="265">
        <v>0</v>
      </c>
      <c r="AC155" s="265">
        <v>1</v>
      </c>
      <c r="AD155" s="265">
        <v>0</v>
      </c>
      <c r="AE155" s="265">
        <v>0</v>
      </c>
      <c r="AF155" s="265">
        <v>0</v>
      </c>
      <c r="AG155" s="266">
        <v>0</v>
      </c>
      <c r="AH155" s="265">
        <v>0</v>
      </c>
      <c r="AI155" s="265">
        <v>0</v>
      </c>
      <c r="AJ155" s="265">
        <v>0</v>
      </c>
      <c r="AK155" s="266">
        <v>0</v>
      </c>
    </row>
    <row r="156" spans="1:37" ht="43.2" x14ac:dyDescent="0.3">
      <c r="A156" s="265" t="s">
        <v>571</v>
      </c>
      <c r="B156" s="265" t="s">
        <v>572</v>
      </c>
      <c r="C156" s="266" t="s">
        <v>581</v>
      </c>
      <c r="D156" s="265" t="s">
        <v>809</v>
      </c>
      <c r="E156" s="265">
        <v>0</v>
      </c>
      <c r="F156" s="265">
        <v>0</v>
      </c>
      <c r="G156" s="265">
        <v>0</v>
      </c>
      <c r="H156" s="265">
        <v>0</v>
      </c>
      <c r="I156" s="265">
        <v>1</v>
      </c>
      <c r="J156" s="265">
        <v>0</v>
      </c>
      <c r="K156" s="266">
        <v>0</v>
      </c>
      <c r="L156" s="265">
        <v>0</v>
      </c>
      <c r="M156" s="254">
        <v>0</v>
      </c>
      <c r="N156" s="265">
        <v>0</v>
      </c>
      <c r="O156" s="265">
        <v>0</v>
      </c>
      <c r="P156" s="265">
        <v>0</v>
      </c>
      <c r="Q156" s="265">
        <v>0</v>
      </c>
      <c r="R156" s="265">
        <v>0</v>
      </c>
      <c r="S156" s="266">
        <v>0</v>
      </c>
      <c r="T156" s="265">
        <v>0</v>
      </c>
      <c r="U156" s="265">
        <v>1</v>
      </c>
      <c r="V156" s="265">
        <v>1</v>
      </c>
      <c r="W156" s="265">
        <v>0</v>
      </c>
      <c r="X156" s="266">
        <v>0</v>
      </c>
      <c r="Y156" s="265">
        <v>0</v>
      </c>
      <c r="Z156" s="265">
        <v>0</v>
      </c>
      <c r="AA156" s="265">
        <v>1</v>
      </c>
      <c r="AB156" s="265">
        <v>0</v>
      </c>
      <c r="AC156" s="265">
        <v>0</v>
      </c>
      <c r="AD156" s="265">
        <v>0</v>
      </c>
      <c r="AE156" s="265">
        <v>0</v>
      </c>
      <c r="AF156" s="265">
        <v>0</v>
      </c>
      <c r="AG156" s="266">
        <v>0</v>
      </c>
      <c r="AH156" s="265">
        <v>0</v>
      </c>
      <c r="AI156" s="265">
        <v>0</v>
      </c>
      <c r="AJ156" s="265">
        <v>0</v>
      </c>
      <c r="AK156" s="266">
        <v>1</v>
      </c>
    </row>
    <row r="157" spans="1:37" ht="43.2" x14ac:dyDescent="0.3">
      <c r="A157" s="265" t="s">
        <v>695</v>
      </c>
      <c r="B157" s="265" t="s">
        <v>696</v>
      </c>
      <c r="C157" s="255"/>
      <c r="D157" s="265" t="s">
        <v>810</v>
      </c>
      <c r="E157" s="252">
        <v>0</v>
      </c>
      <c r="F157" s="252">
        <v>0</v>
      </c>
      <c r="G157" s="252">
        <v>1</v>
      </c>
      <c r="H157" s="252">
        <v>0</v>
      </c>
      <c r="I157" s="252">
        <v>1</v>
      </c>
      <c r="J157" s="252">
        <v>0</v>
      </c>
      <c r="K157" s="254">
        <v>0</v>
      </c>
      <c r="L157" s="252">
        <v>0</v>
      </c>
      <c r="M157" s="254">
        <v>0</v>
      </c>
      <c r="N157" s="252">
        <v>1</v>
      </c>
      <c r="O157" s="252">
        <v>0</v>
      </c>
      <c r="P157" s="252">
        <v>0</v>
      </c>
      <c r="Q157" s="252">
        <v>0</v>
      </c>
      <c r="R157" s="252">
        <v>0</v>
      </c>
      <c r="S157" s="254">
        <v>0</v>
      </c>
      <c r="T157" s="252">
        <v>0</v>
      </c>
      <c r="U157" s="252">
        <v>1</v>
      </c>
      <c r="V157" s="252">
        <v>1</v>
      </c>
      <c r="W157" s="252">
        <v>0</v>
      </c>
      <c r="X157" s="254">
        <v>0</v>
      </c>
      <c r="Y157" s="252">
        <v>0</v>
      </c>
      <c r="Z157" s="252">
        <v>0</v>
      </c>
      <c r="AA157" s="252">
        <v>0</v>
      </c>
      <c r="AB157" s="252">
        <v>0</v>
      </c>
      <c r="AC157" s="252">
        <v>1</v>
      </c>
      <c r="AD157" s="252">
        <v>0</v>
      </c>
      <c r="AE157" s="252">
        <v>0</v>
      </c>
      <c r="AF157" s="252">
        <v>0</v>
      </c>
      <c r="AG157" s="254">
        <v>0</v>
      </c>
      <c r="AH157" s="252">
        <v>0</v>
      </c>
      <c r="AI157" s="252">
        <v>0</v>
      </c>
      <c r="AJ157" s="252">
        <v>0</v>
      </c>
      <c r="AK157" s="254">
        <v>0</v>
      </c>
    </row>
    <row r="158" spans="1:37" ht="28.8" x14ac:dyDescent="0.3">
      <c r="A158" s="256" t="s">
        <v>697</v>
      </c>
      <c r="B158" s="265" t="s">
        <v>698</v>
      </c>
      <c r="C158" s="255"/>
      <c r="D158" s="299"/>
      <c r="E158" s="252">
        <v>1</v>
      </c>
      <c r="F158" s="252">
        <v>0</v>
      </c>
      <c r="G158" s="252">
        <v>0</v>
      </c>
      <c r="H158" s="252">
        <v>0</v>
      </c>
      <c r="I158" s="252">
        <v>1</v>
      </c>
      <c r="J158" s="252">
        <v>0</v>
      </c>
      <c r="K158" s="254">
        <v>0</v>
      </c>
      <c r="L158" s="252">
        <v>0</v>
      </c>
      <c r="M158" s="254">
        <v>0</v>
      </c>
      <c r="N158" s="252">
        <v>0</v>
      </c>
      <c r="O158" s="252">
        <v>0</v>
      </c>
      <c r="P158" s="252">
        <v>0</v>
      </c>
      <c r="Q158" s="252">
        <v>1</v>
      </c>
      <c r="R158" s="252">
        <v>0</v>
      </c>
      <c r="S158" s="254">
        <v>0</v>
      </c>
      <c r="T158" s="252">
        <v>0</v>
      </c>
      <c r="U158" s="252">
        <v>1</v>
      </c>
      <c r="V158" s="252">
        <v>1</v>
      </c>
      <c r="W158" s="252">
        <v>0</v>
      </c>
      <c r="X158" s="254">
        <v>0</v>
      </c>
      <c r="Y158" s="252">
        <v>1</v>
      </c>
      <c r="Z158" s="252">
        <v>0</v>
      </c>
      <c r="AA158" s="252">
        <v>0</v>
      </c>
      <c r="AB158" s="252">
        <v>0</v>
      </c>
      <c r="AC158" s="252">
        <v>0</v>
      </c>
      <c r="AD158" s="252">
        <v>0</v>
      </c>
      <c r="AE158" s="252">
        <v>0</v>
      </c>
      <c r="AF158" s="252">
        <v>0</v>
      </c>
      <c r="AG158" s="254">
        <v>0</v>
      </c>
      <c r="AH158" s="252">
        <v>0</v>
      </c>
      <c r="AI158" s="252">
        <v>0</v>
      </c>
      <c r="AJ158" s="252">
        <v>0</v>
      </c>
      <c r="AK158" s="254">
        <v>0</v>
      </c>
    </row>
    <row r="159" spans="1:37" ht="43.2" x14ac:dyDescent="0.3">
      <c r="A159" s="256" t="s">
        <v>699</v>
      </c>
      <c r="B159" s="265" t="s">
        <v>700</v>
      </c>
      <c r="C159" s="255"/>
      <c r="D159" s="299"/>
      <c r="E159" s="252">
        <v>0</v>
      </c>
      <c r="F159" s="252">
        <v>0</v>
      </c>
      <c r="G159" s="252">
        <v>1</v>
      </c>
      <c r="H159" s="252">
        <v>0</v>
      </c>
      <c r="I159" s="252">
        <v>0</v>
      </c>
      <c r="J159" s="252">
        <v>0</v>
      </c>
      <c r="K159" s="254">
        <v>0</v>
      </c>
      <c r="L159" s="252">
        <v>0</v>
      </c>
      <c r="M159" s="254">
        <v>0</v>
      </c>
      <c r="N159" s="252">
        <v>0</v>
      </c>
      <c r="O159" s="252">
        <v>0</v>
      </c>
      <c r="P159" s="252">
        <v>0</v>
      </c>
      <c r="Q159" s="252">
        <v>0</v>
      </c>
      <c r="R159" s="252">
        <v>0</v>
      </c>
      <c r="S159" s="254">
        <v>0</v>
      </c>
      <c r="T159" s="252">
        <v>1</v>
      </c>
      <c r="U159" s="252">
        <v>0</v>
      </c>
      <c r="V159" s="252">
        <v>0</v>
      </c>
      <c r="W159" s="252">
        <v>0</v>
      </c>
      <c r="X159" s="254">
        <v>0</v>
      </c>
      <c r="Y159" s="252">
        <v>0</v>
      </c>
      <c r="Z159" s="252">
        <v>1</v>
      </c>
      <c r="AA159" s="252">
        <v>0</v>
      </c>
      <c r="AB159" s="252">
        <v>0</v>
      </c>
      <c r="AC159" s="252">
        <v>0</v>
      </c>
      <c r="AD159" s="252">
        <v>0</v>
      </c>
      <c r="AE159" s="252">
        <v>0</v>
      </c>
      <c r="AF159" s="252">
        <v>1</v>
      </c>
      <c r="AG159" s="254">
        <v>0</v>
      </c>
      <c r="AH159" s="252">
        <v>0</v>
      </c>
      <c r="AI159" s="252">
        <v>0</v>
      </c>
      <c r="AJ159" s="252">
        <v>0</v>
      </c>
      <c r="AK159" s="254">
        <v>0</v>
      </c>
    </row>
    <row r="160" spans="1:37" ht="28.8" x14ac:dyDescent="0.3">
      <c r="A160" s="256" t="s">
        <v>701</v>
      </c>
      <c r="B160" s="265" t="s">
        <v>702</v>
      </c>
      <c r="C160" s="255"/>
      <c r="D160" s="299"/>
      <c r="E160" s="252">
        <v>0</v>
      </c>
      <c r="F160" s="252">
        <v>0</v>
      </c>
      <c r="G160" s="252">
        <v>0</v>
      </c>
      <c r="H160" s="252">
        <v>0</v>
      </c>
      <c r="I160" s="252">
        <v>0</v>
      </c>
      <c r="J160" s="252">
        <v>0</v>
      </c>
      <c r="K160" s="254">
        <v>0</v>
      </c>
      <c r="L160" s="252">
        <v>0</v>
      </c>
      <c r="M160" s="254">
        <v>0</v>
      </c>
      <c r="N160" s="252">
        <v>0</v>
      </c>
      <c r="O160" s="252">
        <v>0</v>
      </c>
      <c r="P160" s="252">
        <v>0</v>
      </c>
      <c r="Q160" s="252">
        <v>0</v>
      </c>
      <c r="R160" s="252">
        <v>0</v>
      </c>
      <c r="S160" s="254">
        <v>0</v>
      </c>
      <c r="T160" s="252">
        <v>1</v>
      </c>
      <c r="U160" s="252">
        <v>0</v>
      </c>
      <c r="V160" s="252">
        <v>0</v>
      </c>
      <c r="W160" s="252">
        <v>0</v>
      </c>
      <c r="X160" s="254">
        <v>0</v>
      </c>
      <c r="Y160" s="252">
        <v>0</v>
      </c>
      <c r="Z160" s="252">
        <v>0</v>
      </c>
      <c r="AA160" s="252">
        <v>0</v>
      </c>
      <c r="AB160" s="252">
        <v>0</v>
      </c>
      <c r="AC160" s="252">
        <v>0</v>
      </c>
      <c r="AD160" s="252">
        <v>0</v>
      </c>
      <c r="AE160" s="252">
        <v>0</v>
      </c>
      <c r="AF160" s="252">
        <v>0</v>
      </c>
      <c r="AG160" s="254">
        <v>0</v>
      </c>
      <c r="AH160" s="252">
        <v>1</v>
      </c>
      <c r="AI160" s="252">
        <v>0</v>
      </c>
      <c r="AJ160" s="252">
        <v>0</v>
      </c>
      <c r="AK160" s="254">
        <v>0</v>
      </c>
    </row>
    <row r="161" spans="1:37" x14ac:dyDescent="0.3">
      <c r="A161" s="256" t="s">
        <v>703</v>
      </c>
      <c r="B161" s="265" t="s">
        <v>704</v>
      </c>
      <c r="C161" s="255"/>
      <c r="D161" s="299"/>
      <c r="E161" s="252">
        <v>0</v>
      </c>
      <c r="F161" s="252">
        <v>0</v>
      </c>
      <c r="G161" s="252">
        <v>0</v>
      </c>
      <c r="H161" s="252">
        <v>0</v>
      </c>
      <c r="I161" s="252">
        <v>0</v>
      </c>
      <c r="J161" s="252">
        <v>0</v>
      </c>
      <c r="K161" s="254">
        <v>0</v>
      </c>
      <c r="L161" s="252">
        <v>0</v>
      </c>
      <c r="M161" s="254">
        <v>0</v>
      </c>
      <c r="N161" s="252">
        <v>0</v>
      </c>
      <c r="O161" s="252">
        <v>0</v>
      </c>
      <c r="P161" s="252">
        <v>0</v>
      </c>
      <c r="Q161" s="252">
        <v>0</v>
      </c>
      <c r="R161" s="252">
        <v>0</v>
      </c>
      <c r="S161" s="254">
        <v>0</v>
      </c>
      <c r="T161" s="252">
        <v>0</v>
      </c>
      <c r="U161" s="252">
        <v>0</v>
      </c>
      <c r="V161" s="252">
        <v>1</v>
      </c>
      <c r="W161" s="252">
        <v>0</v>
      </c>
      <c r="X161" s="254">
        <v>0</v>
      </c>
      <c r="Y161" s="252">
        <v>0</v>
      </c>
      <c r="Z161" s="252">
        <v>0</v>
      </c>
      <c r="AA161" s="252">
        <v>0</v>
      </c>
      <c r="AB161" s="252">
        <v>1</v>
      </c>
      <c r="AC161" s="252">
        <v>0</v>
      </c>
      <c r="AD161" s="252">
        <v>0</v>
      </c>
      <c r="AE161" s="252">
        <v>0</v>
      </c>
      <c r="AF161" s="252">
        <v>0</v>
      </c>
      <c r="AG161" s="254">
        <v>1</v>
      </c>
      <c r="AH161" s="252">
        <v>1</v>
      </c>
      <c r="AI161" s="252">
        <v>0</v>
      </c>
      <c r="AJ161" s="252">
        <v>1</v>
      </c>
      <c r="AK161" s="254">
        <v>0</v>
      </c>
    </row>
    <row r="162" spans="1:37" ht="28.8" x14ac:dyDescent="0.3">
      <c r="A162" s="256" t="s">
        <v>705</v>
      </c>
      <c r="B162" s="265" t="s">
        <v>706</v>
      </c>
      <c r="C162" s="255"/>
      <c r="D162" s="299"/>
      <c r="E162" s="252">
        <v>0</v>
      </c>
      <c r="F162" s="252">
        <v>0</v>
      </c>
      <c r="G162" s="252">
        <v>0</v>
      </c>
      <c r="H162" s="252">
        <v>0</v>
      </c>
      <c r="I162" s="252">
        <v>0</v>
      </c>
      <c r="J162" s="252">
        <v>0</v>
      </c>
      <c r="K162" s="254">
        <v>0</v>
      </c>
      <c r="L162" s="252">
        <v>0</v>
      </c>
      <c r="M162" s="254">
        <v>0</v>
      </c>
      <c r="N162" s="252">
        <v>0</v>
      </c>
      <c r="O162" s="252">
        <v>0</v>
      </c>
      <c r="P162" s="252">
        <v>0</v>
      </c>
      <c r="Q162" s="252">
        <v>0</v>
      </c>
      <c r="R162" s="252">
        <v>0</v>
      </c>
      <c r="S162" s="254">
        <v>0</v>
      </c>
      <c r="T162" s="252">
        <v>0</v>
      </c>
      <c r="U162" s="252">
        <v>0</v>
      </c>
      <c r="V162" s="252">
        <v>0</v>
      </c>
      <c r="W162" s="252">
        <v>0</v>
      </c>
      <c r="X162" s="254">
        <v>0</v>
      </c>
      <c r="Y162" s="252">
        <v>0</v>
      </c>
      <c r="Z162" s="252">
        <v>1</v>
      </c>
      <c r="AA162" s="252">
        <v>0</v>
      </c>
      <c r="AB162" s="252">
        <v>0</v>
      </c>
      <c r="AC162" s="252">
        <v>0</v>
      </c>
      <c r="AD162" s="252">
        <v>0</v>
      </c>
      <c r="AE162" s="252">
        <v>0</v>
      </c>
      <c r="AF162" s="252">
        <v>0</v>
      </c>
      <c r="AG162" s="254">
        <v>1</v>
      </c>
      <c r="AH162" s="252">
        <v>0</v>
      </c>
      <c r="AI162" s="252">
        <v>0</v>
      </c>
      <c r="AJ162" s="252">
        <v>1</v>
      </c>
      <c r="AK162" s="254">
        <v>0</v>
      </c>
    </row>
    <row r="163" spans="1:37" ht="43.2" x14ac:dyDescent="0.3">
      <c r="A163" s="256" t="s">
        <v>707</v>
      </c>
      <c r="B163" s="265" t="s">
        <v>708</v>
      </c>
      <c r="C163" s="255"/>
      <c r="D163" s="299"/>
      <c r="E163" s="252">
        <v>0</v>
      </c>
      <c r="F163" s="252">
        <v>0</v>
      </c>
      <c r="G163" s="252">
        <v>0</v>
      </c>
      <c r="H163" s="252">
        <v>0</v>
      </c>
      <c r="I163" s="252">
        <v>0</v>
      </c>
      <c r="J163" s="252">
        <v>0</v>
      </c>
      <c r="K163" s="254">
        <v>0</v>
      </c>
      <c r="L163" s="252">
        <v>0</v>
      </c>
      <c r="M163" s="254">
        <v>0</v>
      </c>
      <c r="N163" s="252">
        <v>0</v>
      </c>
      <c r="O163" s="252">
        <v>0</v>
      </c>
      <c r="P163" s="252">
        <v>0</v>
      </c>
      <c r="Q163" s="252">
        <v>0</v>
      </c>
      <c r="R163" s="252">
        <v>0</v>
      </c>
      <c r="S163" s="254">
        <v>0</v>
      </c>
      <c r="T163" s="252">
        <v>0</v>
      </c>
      <c r="U163" s="252">
        <v>0</v>
      </c>
      <c r="V163" s="252">
        <v>1</v>
      </c>
      <c r="W163" s="252">
        <v>0</v>
      </c>
      <c r="X163" s="254">
        <v>0</v>
      </c>
      <c r="Y163" s="252">
        <v>0</v>
      </c>
      <c r="Z163" s="252">
        <v>1</v>
      </c>
      <c r="AA163" s="252">
        <v>0</v>
      </c>
      <c r="AB163" s="252">
        <v>0</v>
      </c>
      <c r="AC163" s="252">
        <v>0</v>
      </c>
      <c r="AD163" s="252">
        <v>0</v>
      </c>
      <c r="AE163" s="252">
        <v>0</v>
      </c>
      <c r="AF163" s="252">
        <v>0</v>
      </c>
      <c r="AG163" s="254">
        <v>1</v>
      </c>
      <c r="AH163" s="252">
        <v>0</v>
      </c>
      <c r="AI163" s="252">
        <v>0</v>
      </c>
      <c r="AJ163" s="252">
        <v>1</v>
      </c>
      <c r="AK163" s="254">
        <v>0</v>
      </c>
    </row>
    <row r="164" spans="1:37" x14ac:dyDescent="0.3">
      <c r="A164" s="991"/>
      <c r="B164" s="991"/>
      <c r="C164" s="301"/>
      <c r="D164" s="299"/>
      <c r="E164" s="302"/>
      <c r="F164" s="302"/>
      <c r="G164" s="302"/>
      <c r="H164" s="302"/>
      <c r="I164" s="302"/>
      <c r="J164" s="302"/>
      <c r="K164" s="303"/>
      <c r="L164" s="302"/>
      <c r="M164" s="303"/>
      <c r="N164" s="302"/>
      <c r="O164" s="302"/>
      <c r="P164" s="302"/>
      <c r="Q164" s="302"/>
      <c r="R164" s="302"/>
      <c r="S164" s="303"/>
      <c r="T164" s="302"/>
      <c r="U164" s="302"/>
      <c r="V164" s="302"/>
      <c r="W164" s="302"/>
      <c r="X164" s="304"/>
      <c r="Y164" s="302"/>
      <c r="Z164" s="302"/>
      <c r="AA164" s="302"/>
      <c r="AB164" s="302"/>
      <c r="AC164" s="302"/>
      <c r="AD164" s="302"/>
      <c r="AE164" s="302"/>
      <c r="AF164" s="302"/>
      <c r="AG164" s="303"/>
      <c r="AH164" s="302"/>
      <c r="AI164" s="302"/>
      <c r="AJ164" s="302"/>
      <c r="AK164" s="303"/>
    </row>
  </sheetData>
  <mergeCells count="109">
    <mergeCell ref="K1:K2"/>
    <mergeCell ref="L1:L2"/>
    <mergeCell ref="M1:M2"/>
    <mergeCell ref="N1:N2"/>
    <mergeCell ref="K27:K28"/>
    <mergeCell ref="L27:L28"/>
    <mergeCell ref="A27:A28"/>
    <mergeCell ref="B27:B28"/>
    <mergeCell ref="J3:J4"/>
    <mergeCell ref="G27:G28"/>
    <mergeCell ref="H27:H28"/>
    <mergeCell ref="I27:I28"/>
    <mergeCell ref="J27:J28"/>
    <mergeCell ref="M27:M28"/>
    <mergeCell ref="N27:N28"/>
    <mergeCell ref="A164:B164"/>
    <mergeCell ref="E1:E2"/>
    <mergeCell ref="F1:F2"/>
    <mergeCell ref="G1:G2"/>
    <mergeCell ref="H1:H2"/>
    <mergeCell ref="I1:I2"/>
    <mergeCell ref="J1:J2"/>
    <mergeCell ref="A1:A2"/>
    <mergeCell ref="C1:C2"/>
    <mergeCell ref="D1:D2"/>
    <mergeCell ref="A3:A4"/>
    <mergeCell ref="C3:C4"/>
    <mergeCell ref="D3:D4"/>
    <mergeCell ref="E3:E4"/>
    <mergeCell ref="F3:F4"/>
    <mergeCell ref="G3:G4"/>
    <mergeCell ref="H3:H4"/>
    <mergeCell ref="I3:I4"/>
    <mergeCell ref="D27:D28"/>
    <mergeCell ref="E27:E28"/>
    <mergeCell ref="F27:F28"/>
    <mergeCell ref="AE1:AE2"/>
    <mergeCell ref="AF1:AF2"/>
    <mergeCell ref="AG1:AG2"/>
    <mergeCell ref="AH1:AH2"/>
    <mergeCell ref="AI1:AI2"/>
    <mergeCell ref="AA1:AA2"/>
    <mergeCell ref="AB1:AB2"/>
    <mergeCell ref="AC1:AC2"/>
    <mergeCell ref="AD1:AD2"/>
    <mergeCell ref="V1:V2"/>
    <mergeCell ref="W1:W2"/>
    <mergeCell ref="X1:X2"/>
    <mergeCell ref="Y1:Y2"/>
    <mergeCell ref="Z1:Z2"/>
    <mergeCell ref="Q1:Q2"/>
    <mergeCell ref="R1:R2"/>
    <mergeCell ref="L3:L4"/>
    <mergeCell ref="M3:M4"/>
    <mergeCell ref="N3:N4"/>
    <mergeCell ref="O3:O4"/>
    <mergeCell ref="P3:P4"/>
    <mergeCell ref="Q3:Q4"/>
    <mergeCell ref="S1:S2"/>
    <mergeCell ref="T1:T2"/>
    <mergeCell ref="U1:U2"/>
    <mergeCell ref="O1:O2"/>
    <mergeCell ref="P1:P2"/>
    <mergeCell ref="O27:O28"/>
    <mergeCell ref="P27:P28"/>
    <mergeCell ref="Q27:Q28"/>
    <mergeCell ref="K3:K4"/>
    <mergeCell ref="AE3:AE4"/>
    <mergeCell ref="W3:W4"/>
    <mergeCell ref="X3:X4"/>
    <mergeCell ref="Y3:Y4"/>
    <mergeCell ref="Z3:Z4"/>
    <mergeCell ref="AA3:AA4"/>
    <mergeCell ref="R3:R4"/>
    <mergeCell ref="S3:S4"/>
    <mergeCell ref="T3:T4"/>
    <mergeCell ref="AE27:AE28"/>
    <mergeCell ref="X27:X28"/>
    <mergeCell ref="Y27:Y28"/>
    <mergeCell ref="Z27:Z28"/>
    <mergeCell ref="AA27:AA28"/>
    <mergeCell ref="AB27:AB28"/>
    <mergeCell ref="AG27:AG28"/>
    <mergeCell ref="AH27:AH28"/>
    <mergeCell ref="AB3:AB4"/>
    <mergeCell ref="AC3:AC4"/>
    <mergeCell ref="AD3:AD4"/>
    <mergeCell ref="R27:R28"/>
    <mergeCell ref="S27:S28"/>
    <mergeCell ref="T27:T28"/>
    <mergeCell ref="U27:U28"/>
    <mergeCell ref="V27:V28"/>
    <mergeCell ref="W27:W28"/>
    <mergeCell ref="AC27:AC28"/>
    <mergeCell ref="AD27:AD28"/>
    <mergeCell ref="U3:U4"/>
    <mergeCell ref="V3:V4"/>
    <mergeCell ref="AF3:AF4"/>
    <mergeCell ref="AG3:AG4"/>
    <mergeCell ref="AF27:AF28"/>
    <mergeCell ref="AI27:AI28"/>
    <mergeCell ref="AJ27:AJ28"/>
    <mergeCell ref="AK27:AK28"/>
    <mergeCell ref="AK1:AK2"/>
    <mergeCell ref="AJ1:AJ2"/>
    <mergeCell ref="AH3:AH4"/>
    <mergeCell ref="AI3:AI4"/>
    <mergeCell ref="AJ3:AJ4"/>
    <mergeCell ref="AK3:AK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AB1C8-9102-4981-A986-4C4FECED9736}">
  <sheetPr codeName="Sheet20">
    <tabColor theme="4"/>
  </sheetPr>
  <dimension ref="A1:FI157"/>
  <sheetViews>
    <sheetView topLeftCell="A40" zoomScaleNormal="100" workbookViewId="0">
      <selection activeCell="G55" sqref="G55"/>
    </sheetView>
  </sheetViews>
  <sheetFormatPr defaultRowHeight="14.4" x14ac:dyDescent="0.3"/>
  <cols>
    <col min="1" max="1" width="5.109375" style="2" customWidth="1"/>
    <col min="2" max="2" width="46.5546875" style="2" customWidth="1"/>
    <col min="3" max="3" width="23.33203125" style="2" customWidth="1"/>
    <col min="4" max="4" width="22.5546875" style="2" customWidth="1"/>
    <col min="5" max="5" width="19" style="2" customWidth="1"/>
    <col min="6" max="8" width="17.33203125" style="2" customWidth="1"/>
    <col min="9" max="9" width="16.88671875" style="2" customWidth="1"/>
    <col min="10" max="10" width="8.6640625" style="2" customWidth="1"/>
    <col min="11" max="11" width="29.6640625" style="2" customWidth="1"/>
    <col min="12" max="23" width="9.109375" style="25"/>
  </cols>
  <sheetData>
    <row r="1" spans="1:11" ht="31.2" x14ac:dyDescent="0.6">
      <c r="A1" s="818" t="s">
        <v>1387</v>
      </c>
      <c r="B1" s="818"/>
      <c r="C1" s="818"/>
      <c r="D1" s="818"/>
      <c r="E1" s="818"/>
    </row>
    <row r="2" spans="1:11" ht="13.5" customHeight="1" x14ac:dyDescent="0.6">
      <c r="A2" s="64"/>
      <c r="B2" s="64"/>
      <c r="C2" s="64"/>
    </row>
    <row r="3" spans="1:11" ht="18.75" customHeight="1" x14ac:dyDescent="0.3">
      <c r="A3" s="736" t="s">
        <v>1294</v>
      </c>
      <c r="B3" s="736"/>
      <c r="C3" s="736"/>
      <c r="D3" s="736"/>
      <c r="E3" s="736"/>
      <c r="F3" s="736"/>
      <c r="G3" s="736"/>
      <c r="H3" s="736"/>
      <c r="I3" s="736"/>
    </row>
    <row r="5" spans="1:11" x14ac:dyDescent="0.3">
      <c r="A5" s="784" t="s">
        <v>1145</v>
      </c>
      <c r="B5" s="784"/>
      <c r="C5" s="784"/>
      <c r="D5" s="784"/>
      <c r="E5" s="784"/>
      <c r="F5" s="784"/>
      <c r="G5" s="784"/>
      <c r="H5" s="784"/>
      <c r="I5" s="784"/>
    </row>
    <row r="6" spans="1:11" ht="34.5" customHeight="1" x14ac:dyDescent="0.3">
      <c r="A6" s="799" t="s">
        <v>1361</v>
      </c>
      <c r="B6" s="799"/>
      <c r="C6" s="799"/>
      <c r="D6" s="799"/>
      <c r="E6" s="799"/>
      <c r="F6" s="799"/>
      <c r="G6" s="799"/>
      <c r="H6" s="799"/>
      <c r="I6" s="799"/>
    </row>
    <row r="7" spans="1:11" x14ac:dyDescent="0.3">
      <c r="B7" s="150"/>
      <c r="C7" s="150"/>
    </row>
    <row r="8" spans="1:11" ht="17.399999999999999" customHeight="1" x14ac:dyDescent="0.3">
      <c r="A8" s="805" t="s">
        <v>1178</v>
      </c>
      <c r="B8" s="805"/>
      <c r="C8" s="805"/>
      <c r="D8" s="805"/>
      <c r="E8" s="805"/>
      <c r="F8" s="805"/>
      <c r="G8" s="805"/>
      <c r="H8" s="805"/>
      <c r="I8" s="805"/>
    </row>
    <row r="9" spans="1:11" ht="49.5" customHeight="1" x14ac:dyDescent="0.3">
      <c r="A9" s="734" t="s">
        <v>1296</v>
      </c>
      <c r="B9" s="734"/>
      <c r="C9" s="734"/>
      <c r="D9" s="734"/>
      <c r="E9" s="734"/>
      <c r="F9" s="734"/>
      <c r="G9" s="734"/>
      <c r="H9" s="734"/>
      <c r="I9" s="734"/>
    </row>
    <row r="10" spans="1:11" x14ac:dyDescent="0.3">
      <c r="A10" s="14"/>
      <c r="B10" s="323"/>
      <c r="C10" s="323"/>
      <c r="D10" s="328"/>
      <c r="E10" s="14"/>
      <c r="F10" s="14"/>
      <c r="G10" s="14"/>
      <c r="H10" s="14"/>
      <c r="I10" s="14"/>
    </row>
    <row r="11" spans="1:11" ht="48.75" customHeight="1" x14ac:dyDescent="0.3">
      <c r="A11" s="999" t="s">
        <v>1298</v>
      </c>
      <c r="B11" s="999"/>
      <c r="C11" s="999"/>
      <c r="D11" s="999"/>
      <c r="E11" s="999"/>
      <c r="F11" s="999"/>
      <c r="G11" s="999"/>
      <c r="H11" s="999"/>
      <c r="I11" s="999"/>
    </row>
    <row r="12" spans="1:11" ht="14.25" customHeight="1" x14ac:dyDescent="0.3">
      <c r="A12" s="14"/>
      <c r="B12" s="224"/>
      <c r="C12" s="442"/>
      <c r="D12" s="224"/>
      <c r="E12" s="224"/>
      <c r="F12" s="224"/>
      <c r="G12" s="224"/>
      <c r="H12" s="224"/>
      <c r="I12" s="224"/>
      <c r="J12" s="260" t="s">
        <v>1175</v>
      </c>
    </row>
    <row r="13" spans="1:11" ht="13.5" customHeight="1" x14ac:dyDescent="0.3">
      <c r="A13" s="1000" t="s">
        <v>1172</v>
      </c>
      <c r="B13" s="1000"/>
      <c r="C13" s="443"/>
      <c r="D13" s="262" t="s">
        <v>1147</v>
      </c>
      <c r="E13" s="262" t="s">
        <v>1148</v>
      </c>
      <c r="F13" s="262" t="s">
        <v>1149</v>
      </c>
      <c r="G13" s="262" t="s">
        <v>1146</v>
      </c>
      <c r="H13" s="330" t="s">
        <v>1297</v>
      </c>
      <c r="I13" s="14">
        <v>0</v>
      </c>
      <c r="J13" s="737" t="s">
        <v>1169</v>
      </c>
      <c r="K13" s="737"/>
    </row>
    <row r="14" spans="1:11" x14ac:dyDescent="0.3">
      <c r="A14" s="14">
        <v>1</v>
      </c>
      <c r="B14" s="14" t="s">
        <v>1188</v>
      </c>
      <c r="C14" s="14"/>
      <c r="D14" s="314"/>
      <c r="E14" s="315"/>
      <c r="F14" s="315"/>
      <c r="G14" s="319"/>
      <c r="H14" s="262">
        <f>SUM(D14:F14)</f>
        <v>0</v>
      </c>
      <c r="I14" s="14">
        <v>1</v>
      </c>
      <c r="J14" s="737" t="s">
        <v>1167</v>
      </c>
      <c r="K14" s="737"/>
    </row>
    <row r="15" spans="1:11" x14ac:dyDescent="0.3">
      <c r="A15" s="14">
        <v>2</v>
      </c>
      <c r="B15" s="14" t="s">
        <v>1187</v>
      </c>
      <c r="C15" s="14"/>
      <c r="D15" s="316"/>
      <c r="E15" s="101"/>
      <c r="F15" s="101"/>
      <c r="G15" s="320"/>
      <c r="H15" s="262">
        <f>SUM(D15:F15)</f>
        <v>0</v>
      </c>
      <c r="I15" s="14">
        <v>2</v>
      </c>
      <c r="J15" s="737" t="s">
        <v>1166</v>
      </c>
      <c r="K15" s="737"/>
    </row>
    <row r="16" spans="1:11" x14ac:dyDescent="0.3">
      <c r="A16" s="14">
        <v>3</v>
      </c>
      <c r="B16" s="14" t="s">
        <v>1164</v>
      </c>
      <c r="C16" s="14"/>
      <c r="D16" s="317"/>
      <c r="E16" s="318"/>
      <c r="F16" s="318"/>
      <c r="G16" s="321"/>
      <c r="H16" s="262">
        <f>SUM(D16:F16)</f>
        <v>0</v>
      </c>
      <c r="I16" s="14">
        <v>3</v>
      </c>
      <c r="J16" s="737" t="s">
        <v>1165</v>
      </c>
      <c r="K16" s="737"/>
    </row>
    <row r="17" spans="1:10" x14ac:dyDescent="0.3">
      <c r="A17" s="14"/>
      <c r="B17" s="15"/>
      <c r="C17" s="15"/>
      <c r="D17" s="262"/>
      <c r="E17" s="262"/>
      <c r="F17" s="262"/>
      <c r="G17" s="262"/>
      <c r="H17" s="333">
        <f>SUM(H14:H16)</f>
        <v>0</v>
      </c>
      <c r="I17" s="14"/>
    </row>
    <row r="18" spans="1:10" x14ac:dyDescent="0.3">
      <c r="A18" s="1003" t="s">
        <v>1295</v>
      </c>
      <c r="B18" s="1003"/>
      <c r="C18" s="444"/>
      <c r="D18" s="262"/>
      <c r="E18" s="262"/>
      <c r="F18" s="262"/>
      <c r="G18" s="262"/>
      <c r="H18" s="14"/>
      <c r="I18" s="14"/>
      <c r="J18" s="14"/>
    </row>
    <row r="19" spans="1:10" x14ac:dyDescent="0.3">
      <c r="A19" s="14">
        <v>1</v>
      </c>
      <c r="B19" s="788" t="s">
        <v>1174</v>
      </c>
      <c r="C19" s="788"/>
      <c r="D19" s="788"/>
      <c r="E19" s="788"/>
      <c r="F19" s="788"/>
      <c r="G19" s="788"/>
      <c r="H19" s="788"/>
      <c r="I19" s="788"/>
      <c r="J19" s="14"/>
    </row>
    <row r="20" spans="1:10" x14ac:dyDescent="0.3">
      <c r="A20" s="14">
        <v>2</v>
      </c>
      <c r="B20" s="840" t="s">
        <v>1189</v>
      </c>
      <c r="C20" s="840"/>
      <c r="D20" s="840"/>
      <c r="E20" s="840"/>
      <c r="F20" s="840"/>
      <c r="G20" s="840"/>
      <c r="H20" s="840"/>
      <c r="I20" s="840"/>
      <c r="J20" s="14"/>
    </row>
    <row r="21" spans="1:10" x14ac:dyDescent="0.3">
      <c r="A21" s="14">
        <v>3</v>
      </c>
      <c r="B21" s="1001" t="s">
        <v>1190</v>
      </c>
      <c r="C21" s="1001"/>
      <c r="D21" s="1001"/>
      <c r="E21" s="1001"/>
      <c r="F21" s="1001"/>
      <c r="G21" s="1001"/>
      <c r="H21" s="1001"/>
      <c r="I21" s="1001"/>
      <c r="J21" s="14"/>
    </row>
    <row r="22" spans="1:10" x14ac:dyDescent="0.3">
      <c r="D22" s="10"/>
    </row>
    <row r="23" spans="1:10" x14ac:dyDescent="0.3">
      <c r="A23" s="76" t="s">
        <v>1168</v>
      </c>
      <c r="B23" s="76"/>
      <c r="C23" s="76"/>
    </row>
    <row r="24" spans="1:10" x14ac:dyDescent="0.3">
      <c r="A24" s="14"/>
      <c r="B24" s="323"/>
      <c r="C24" s="323"/>
      <c r="D24" s="14"/>
      <c r="E24" s="14"/>
      <c r="F24" s="14"/>
      <c r="G24" s="14"/>
      <c r="H24" s="14"/>
      <c r="I24" s="14"/>
    </row>
    <row r="25" spans="1:10" ht="28.8" x14ac:dyDescent="0.3">
      <c r="A25" s="14"/>
      <c r="B25" s="323" t="s">
        <v>1179</v>
      </c>
      <c r="C25" s="323"/>
      <c r="D25" s="148"/>
      <c r="E25" s="14"/>
      <c r="F25" s="14"/>
      <c r="G25" s="14"/>
      <c r="H25" s="14"/>
      <c r="I25" s="14"/>
    </row>
    <row r="26" spans="1:10" x14ac:dyDescent="0.3">
      <c r="A26" s="14">
        <v>1</v>
      </c>
      <c r="B26" s="329" t="str">
        <f>IF('Link tool'!B23=0,"",'Link tool'!B23)</f>
        <v/>
      </c>
      <c r="C26" s="329"/>
      <c r="D26" s="14"/>
      <c r="E26" s="14"/>
      <c r="F26" s="14"/>
      <c r="G26" s="14"/>
      <c r="H26" s="14"/>
      <c r="I26" s="14"/>
    </row>
    <row r="27" spans="1:10" x14ac:dyDescent="0.3">
      <c r="A27" s="14">
        <v>2</v>
      </c>
      <c r="B27" s="329" t="str">
        <f>IF('Link tool'!B24=0,"",'Link tool'!B24)</f>
        <v/>
      </c>
      <c r="C27" s="329"/>
      <c r="D27" s="14"/>
      <c r="E27" s="14"/>
      <c r="F27" s="14"/>
      <c r="G27" s="14"/>
      <c r="H27" s="14"/>
      <c r="I27" s="14"/>
    </row>
    <row r="28" spans="1:10" x14ac:dyDescent="0.3">
      <c r="A28" s="14">
        <v>3</v>
      </c>
      <c r="B28" s="329" t="str">
        <f>IF('Link tool'!B25=0,"",'Link tool'!B25)</f>
        <v/>
      </c>
      <c r="C28" s="329"/>
      <c r="D28" s="14"/>
      <c r="E28" s="14"/>
      <c r="F28" s="14"/>
      <c r="G28" s="14"/>
      <c r="H28" s="14"/>
      <c r="I28" s="14"/>
    </row>
    <row r="29" spans="1:10" x14ac:dyDescent="0.3">
      <c r="A29" s="14">
        <v>4</v>
      </c>
      <c r="B29" s="329" t="str">
        <f>IF('Link tool'!B26=0,"",'Link tool'!B26)</f>
        <v/>
      </c>
      <c r="C29" s="329"/>
      <c r="D29" s="14"/>
      <c r="E29" s="14"/>
      <c r="F29" s="14"/>
      <c r="G29" s="14"/>
      <c r="H29" s="14"/>
      <c r="I29" s="14"/>
    </row>
    <row r="30" spans="1:10" x14ac:dyDescent="0.3">
      <c r="A30" s="18" t="s">
        <v>1150</v>
      </c>
      <c r="B30" s="322"/>
      <c r="C30" s="322"/>
      <c r="D30" s="14"/>
      <c r="E30" s="14"/>
      <c r="F30" s="14"/>
      <c r="G30" s="14"/>
      <c r="H30" s="14"/>
      <c r="I30" s="14"/>
    </row>
    <row r="31" spans="1:10" x14ac:dyDescent="0.3">
      <c r="B31" s="88"/>
      <c r="C31" s="88"/>
    </row>
    <row r="32" spans="1:10" ht="36" customHeight="1" x14ac:dyDescent="0.3">
      <c r="A32" s="998" t="s">
        <v>1183</v>
      </c>
      <c r="B32" s="998"/>
      <c r="C32" s="998"/>
      <c r="D32" s="998"/>
      <c r="E32" s="998"/>
      <c r="F32" s="998"/>
      <c r="G32" s="998"/>
      <c r="H32" s="998"/>
      <c r="I32" s="998"/>
    </row>
    <row r="33" spans="1:11" x14ac:dyDescent="0.3">
      <c r="A33" s="14"/>
      <c r="B33" s="323"/>
      <c r="C33" s="323"/>
      <c r="D33" s="10"/>
      <c r="J33" s="14"/>
      <c r="K33" s="260" t="s">
        <v>1181</v>
      </c>
    </row>
    <row r="34" spans="1:11" x14ac:dyDescent="0.3">
      <c r="A34" s="14"/>
      <c r="B34" s="261"/>
      <c r="C34" s="261"/>
      <c r="D34" s="262" t="s">
        <v>1152</v>
      </c>
      <c r="E34" s="262" t="s">
        <v>573</v>
      </c>
      <c r="F34" s="2" t="s">
        <v>1153</v>
      </c>
      <c r="G34" s="262" t="s">
        <v>574</v>
      </c>
      <c r="H34" s="262" t="s">
        <v>1153</v>
      </c>
      <c r="I34" s="74" t="s">
        <v>1150</v>
      </c>
      <c r="J34" s="14">
        <v>0</v>
      </c>
      <c r="K34" s="14" t="s">
        <v>934</v>
      </c>
    </row>
    <row r="35" spans="1:11" x14ac:dyDescent="0.3">
      <c r="A35" s="14">
        <v>1</v>
      </c>
      <c r="B35" s="14" t="s">
        <v>1162</v>
      </c>
      <c r="C35" s="14"/>
      <c r="D35" s="334">
        <f>IFERROR(H14/H17,0)</f>
        <v>0</v>
      </c>
      <c r="E35" s="354"/>
      <c r="F35" s="335">
        <f>D35*E35</f>
        <v>0</v>
      </c>
      <c r="G35" s="354"/>
      <c r="H35" s="335">
        <f>G35*D35</f>
        <v>0</v>
      </c>
      <c r="I35" s="336"/>
      <c r="J35" s="14">
        <v>1</v>
      </c>
      <c r="K35" s="14" t="s">
        <v>935</v>
      </c>
    </row>
    <row r="36" spans="1:11" x14ac:dyDescent="0.3">
      <c r="A36" s="14">
        <v>2</v>
      </c>
      <c r="B36" s="14" t="s">
        <v>1163</v>
      </c>
      <c r="C36" s="14"/>
      <c r="D36" s="337">
        <f>IFERROR(H15/H17,0)</f>
        <v>0</v>
      </c>
      <c r="E36" s="355"/>
      <c r="F36" s="338">
        <f>D36*E36</f>
        <v>0</v>
      </c>
      <c r="G36" s="355"/>
      <c r="H36" s="338">
        <f>G36*D36</f>
        <v>0</v>
      </c>
      <c r="I36" s="339"/>
      <c r="J36" s="14">
        <v>2</v>
      </c>
      <c r="K36" s="14" t="s">
        <v>936</v>
      </c>
    </row>
    <row r="37" spans="1:11" x14ac:dyDescent="0.3">
      <c r="A37" s="14">
        <v>3</v>
      </c>
      <c r="B37" s="14" t="s">
        <v>1164</v>
      </c>
      <c r="C37" s="14"/>
      <c r="D37" s="340">
        <f>IFERROR(H16/H17,0)</f>
        <v>0</v>
      </c>
      <c r="E37" s="356"/>
      <c r="F37" s="341">
        <f>D37*E37</f>
        <v>0</v>
      </c>
      <c r="G37" s="356"/>
      <c r="H37" s="341">
        <f>G37*D37</f>
        <v>0</v>
      </c>
      <c r="I37" s="342"/>
      <c r="J37" s="14">
        <v>3</v>
      </c>
      <c r="K37" s="14" t="s">
        <v>937</v>
      </c>
    </row>
    <row r="38" spans="1:11" x14ac:dyDescent="0.3">
      <c r="A38" s="14"/>
      <c r="B38" s="15" t="s">
        <v>1151</v>
      </c>
      <c r="C38" s="15"/>
      <c r="D38" s="343"/>
      <c r="E38" s="343"/>
      <c r="F38" s="344">
        <f>SUM(F35:F37)</f>
        <v>0</v>
      </c>
      <c r="G38" s="345"/>
      <c r="H38" s="343">
        <f>SUM(H35:H37)</f>
        <v>0</v>
      </c>
      <c r="I38" s="343"/>
    </row>
    <row r="39" spans="1:11" x14ac:dyDescent="0.3">
      <c r="A39" s="14"/>
      <c r="B39" s="15"/>
      <c r="C39" s="15"/>
      <c r="D39" s="262"/>
      <c r="E39" s="262"/>
      <c r="F39" s="324"/>
      <c r="G39" s="172"/>
      <c r="H39" s="262"/>
      <c r="I39" s="262"/>
      <c r="J39" s="14"/>
      <c r="K39" s="14"/>
    </row>
    <row r="40" spans="1:11" ht="15" customHeight="1" x14ac:dyDescent="0.3">
      <c r="A40" s="999" t="s">
        <v>1154</v>
      </c>
      <c r="B40" s="999"/>
      <c r="C40" s="999"/>
      <c r="D40" s="999"/>
      <c r="E40" s="999"/>
      <c r="F40" s="999"/>
      <c r="G40" s="999"/>
      <c r="H40" s="999"/>
      <c r="I40" s="999"/>
      <c r="J40" s="14"/>
      <c r="K40" s="14"/>
    </row>
    <row r="41" spans="1:11" ht="49.5" customHeight="1" x14ac:dyDescent="0.3">
      <c r="A41" s="840" t="s">
        <v>1299</v>
      </c>
      <c r="B41" s="840"/>
      <c r="C41" s="840"/>
      <c r="D41" s="840"/>
      <c r="E41" s="840"/>
      <c r="F41" s="840"/>
      <c r="G41" s="840"/>
      <c r="H41" s="840"/>
      <c r="I41" s="840"/>
      <c r="J41" s="14"/>
      <c r="K41" s="14"/>
    </row>
    <row r="42" spans="1:11" x14ac:dyDescent="0.3">
      <c r="A42" s="1000" t="s">
        <v>1155</v>
      </c>
      <c r="B42" s="1000"/>
      <c r="C42" s="443"/>
      <c r="E42" s="326"/>
      <c r="F42" s="324"/>
      <c r="G42" s="172"/>
      <c r="H42" s="262"/>
      <c r="I42" s="262"/>
      <c r="J42" s="14"/>
      <c r="K42" s="14"/>
    </row>
    <row r="43" spans="1:11" x14ac:dyDescent="0.3">
      <c r="A43" s="18">
        <v>1</v>
      </c>
      <c r="B43" s="311" t="s">
        <v>1157</v>
      </c>
      <c r="C43" s="427"/>
      <c r="F43" s="324"/>
      <c r="G43" s="172"/>
      <c r="H43" s="262"/>
      <c r="I43" s="262"/>
      <c r="J43" s="14"/>
      <c r="K43" s="14"/>
    </row>
    <row r="44" spans="1:11" x14ac:dyDescent="0.3">
      <c r="A44" s="18">
        <v>2</v>
      </c>
      <c r="B44" s="311" t="s">
        <v>1300</v>
      </c>
      <c r="C44" s="427"/>
      <c r="F44" s="324"/>
      <c r="G44" s="172"/>
      <c r="H44" s="262"/>
      <c r="I44" s="262"/>
      <c r="J44" s="14"/>
      <c r="K44" s="14"/>
    </row>
    <row r="45" spans="1:11" x14ac:dyDescent="0.3">
      <c r="A45" s="18">
        <v>3</v>
      </c>
      <c r="B45" s="2" t="s">
        <v>1158</v>
      </c>
      <c r="F45" s="324"/>
      <c r="G45" s="172"/>
      <c r="H45" s="262"/>
      <c r="I45" s="262"/>
      <c r="J45" s="14"/>
      <c r="K45" s="14"/>
    </row>
    <row r="46" spans="1:11" x14ac:dyDescent="0.3">
      <c r="A46" s="18">
        <v>4</v>
      </c>
      <c r="B46" s="311" t="s">
        <v>1159</v>
      </c>
      <c r="C46" s="427"/>
      <c r="F46" s="324"/>
      <c r="G46" s="172"/>
      <c r="H46" s="262"/>
      <c r="I46" s="262"/>
      <c r="J46" s="14"/>
      <c r="K46" s="14"/>
    </row>
    <row r="47" spans="1:11" x14ac:dyDescent="0.3">
      <c r="A47" s="14">
        <v>5</v>
      </c>
      <c r="B47" s="331" t="s">
        <v>1301</v>
      </c>
      <c r="C47" s="331"/>
      <c r="D47" s="262"/>
      <c r="F47" s="324"/>
      <c r="G47" s="172"/>
      <c r="H47" s="262"/>
      <c r="I47" s="262"/>
      <c r="J47" s="14"/>
      <c r="K47" s="14"/>
    </row>
    <row r="48" spans="1:11" x14ac:dyDescent="0.3">
      <c r="A48" s="14"/>
      <c r="B48" s="331"/>
      <c r="C48" s="331"/>
      <c r="D48" s="435"/>
      <c r="F48" s="324"/>
      <c r="G48" s="172"/>
      <c r="H48" s="435"/>
      <c r="I48" s="435"/>
      <c r="J48" s="14"/>
      <c r="K48" s="14"/>
    </row>
    <row r="49" spans="1:165" x14ac:dyDescent="0.3">
      <c r="A49" s="1002" t="s">
        <v>1375</v>
      </c>
      <c r="B49" s="1002"/>
      <c r="C49" s="1002"/>
      <c r="D49" s="1002"/>
      <c r="E49" s="1002"/>
      <c r="F49" s="1002"/>
      <c r="G49" s="14"/>
      <c r="H49" s="14"/>
      <c r="I49" s="14"/>
      <c r="J49" s="14"/>
      <c r="K49" s="14"/>
    </row>
    <row r="50" spans="1:165" x14ac:dyDescent="0.3">
      <c r="A50" s="896" t="s">
        <v>1394</v>
      </c>
      <c r="B50" s="896"/>
      <c r="C50" s="896"/>
      <c r="D50" s="896"/>
      <c r="E50" s="896"/>
      <c r="F50" s="896"/>
      <c r="G50" s="14"/>
      <c r="H50" s="14"/>
      <c r="I50" s="14"/>
      <c r="J50" s="14"/>
      <c r="K50" s="14"/>
    </row>
    <row r="51" spans="1:165" x14ac:dyDescent="0.3">
      <c r="A51" s="896" t="s">
        <v>1395</v>
      </c>
      <c r="B51" s="896"/>
      <c r="C51" s="896"/>
      <c r="D51" s="896"/>
      <c r="E51" s="896"/>
      <c r="F51" s="896"/>
      <c r="G51" s="896"/>
      <c r="H51" s="896"/>
      <c r="I51" s="14"/>
      <c r="J51" s="14"/>
      <c r="K51" s="14"/>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row>
    <row r="54" spans="1:165" ht="15" thickBot="1" x14ac:dyDescent="0.35"/>
    <row r="55" spans="1:165" ht="18.600000000000001" thickBot="1" x14ac:dyDescent="0.4">
      <c r="B55" s="83" t="s">
        <v>56</v>
      </c>
      <c r="C55" s="160" t="s">
        <v>1160</v>
      </c>
      <c r="E55" s="83" t="s">
        <v>1371</v>
      </c>
      <c r="G55" s="83" t="s">
        <v>1209</v>
      </c>
    </row>
    <row r="60" spans="1:165" x14ac:dyDescent="0.3">
      <c r="H60" s="733" t="s">
        <v>225</v>
      </c>
      <c r="I60" s="733"/>
      <c r="J60" s="733"/>
      <c r="K60" s="733"/>
      <c r="L60" s="379"/>
      <c r="M60" s="379"/>
      <c r="N60" s="379"/>
    </row>
    <row r="61" spans="1:165" s="25" customFormat="1" x14ac:dyDescent="0.3"/>
    <row r="62" spans="1:165" s="25" customFormat="1" x14ac:dyDescent="0.3"/>
    <row r="63" spans="1:165" s="25" customFormat="1" x14ac:dyDescent="0.3"/>
    <row r="64" spans="1:165"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sheetData>
  <mergeCells count="24">
    <mergeCell ref="H60:K60"/>
    <mergeCell ref="J16:K16"/>
    <mergeCell ref="J15:K15"/>
    <mergeCell ref="J14:K14"/>
    <mergeCell ref="B19:I19"/>
    <mergeCell ref="B20:I20"/>
    <mergeCell ref="B21:I21"/>
    <mergeCell ref="A50:F50"/>
    <mergeCell ref="A49:F49"/>
    <mergeCell ref="A18:B18"/>
    <mergeCell ref="A1:E1"/>
    <mergeCell ref="A51:H51"/>
    <mergeCell ref="J13:K13"/>
    <mergeCell ref="A32:I32"/>
    <mergeCell ref="A41:I41"/>
    <mergeCell ref="A40:I40"/>
    <mergeCell ref="A42:B42"/>
    <mergeCell ref="A13:B13"/>
    <mergeCell ref="A8:I8"/>
    <mergeCell ref="A5:I5"/>
    <mergeCell ref="A6:I6"/>
    <mergeCell ref="A3:I3"/>
    <mergeCell ref="A11:I11"/>
    <mergeCell ref="A9:I9"/>
  </mergeCells>
  <hyperlinks>
    <hyperlink ref="B55" location="'Link tool'!A1" display="Back" xr:uid="{3CDA7754-D9FB-4C73-A4A7-42D7A384C131}"/>
    <hyperlink ref="G55" location="Impact!A1" display="Finalize" xr:uid="{32DE141C-99B4-4B9B-8C33-98C572D66F83}"/>
    <hyperlink ref="C55" location="'Selection (example, optional)'!A1" display="Example " xr:uid="{B73F69F8-026D-44FB-BAE4-83192BA8D7D9}"/>
    <hyperlink ref="H60" r:id="rId1" xr:uid="{7D7B4794-572F-43F6-8328-E3FFC04F1289}"/>
    <hyperlink ref="A18:B18" r:id="rId2" display="Elaboration intervention criteria (Source)" xr:uid="{A6DF8FC9-63DB-4E21-A936-94F254615509}"/>
    <hyperlink ref="E55" location="'4. Add. measurements (optional)'!A1" display="Measurements" xr:uid="{385898F3-37ED-4A18-9CBC-32DFC19D1F62}"/>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5453-ACDA-4BB4-829D-FD7D816EF485}">
  <sheetPr codeName="Sheet21">
    <tabColor theme="4"/>
  </sheetPr>
  <dimension ref="A1:Y166"/>
  <sheetViews>
    <sheetView workbookViewId="0">
      <selection activeCell="A3" sqref="A3:H3"/>
    </sheetView>
  </sheetViews>
  <sheetFormatPr defaultRowHeight="14.4" x14ac:dyDescent="0.3"/>
  <cols>
    <col min="2" max="2" width="80.88671875" customWidth="1"/>
    <col min="3" max="8" width="18.109375" customWidth="1"/>
  </cols>
  <sheetData>
    <row r="1" spans="1:25" ht="31.2" x14ac:dyDescent="0.35">
      <c r="A1" s="732" t="s">
        <v>1388</v>
      </c>
      <c r="B1" s="732"/>
      <c r="C1" s="2"/>
      <c r="D1" s="2"/>
      <c r="E1" s="2"/>
      <c r="F1" s="2"/>
      <c r="G1" s="2"/>
      <c r="H1" s="2"/>
      <c r="I1" s="2"/>
      <c r="J1" s="2"/>
      <c r="K1" s="2"/>
      <c r="L1" s="83" t="s">
        <v>56</v>
      </c>
      <c r="M1" s="25"/>
      <c r="N1" s="25"/>
      <c r="O1" s="25"/>
      <c r="P1" s="25"/>
      <c r="Q1" s="25"/>
      <c r="R1" s="25"/>
      <c r="S1" s="25"/>
      <c r="T1" s="25"/>
      <c r="U1" s="25"/>
      <c r="V1" s="25"/>
      <c r="W1" s="25"/>
      <c r="X1" s="25"/>
      <c r="Y1" s="25"/>
    </row>
    <row r="2" spans="1:25" ht="12.75" customHeight="1" x14ac:dyDescent="0.3">
      <c r="A2" s="60"/>
      <c r="B2" s="60"/>
      <c r="C2" s="2"/>
      <c r="D2" s="2"/>
      <c r="E2" s="2"/>
      <c r="F2" s="2"/>
      <c r="G2" s="2"/>
      <c r="H2" s="2"/>
      <c r="I2" s="2"/>
      <c r="J2" s="2"/>
      <c r="K2" s="2"/>
      <c r="L2" s="2"/>
      <c r="M2" s="25"/>
      <c r="N2" s="25"/>
      <c r="O2" s="25"/>
      <c r="P2" s="25"/>
      <c r="Q2" s="25"/>
      <c r="R2" s="25"/>
      <c r="S2" s="25"/>
      <c r="T2" s="25"/>
      <c r="U2" s="25"/>
      <c r="V2" s="25"/>
      <c r="W2" s="25"/>
      <c r="X2" s="25"/>
      <c r="Y2" s="25"/>
    </row>
    <row r="3" spans="1:25" ht="21.75" customHeight="1" x14ac:dyDescent="0.3">
      <c r="A3" s="736" t="s">
        <v>1186</v>
      </c>
      <c r="B3" s="736"/>
      <c r="C3" s="736"/>
      <c r="D3" s="736"/>
      <c r="E3" s="736"/>
      <c r="F3" s="736"/>
      <c r="G3" s="736"/>
      <c r="H3" s="736"/>
      <c r="I3" s="2"/>
      <c r="J3" s="2"/>
      <c r="K3" s="2"/>
      <c r="M3" s="25"/>
      <c r="N3" s="25"/>
      <c r="O3" s="25"/>
      <c r="P3" s="25"/>
      <c r="Q3" s="25"/>
      <c r="R3" s="25"/>
      <c r="S3" s="25"/>
      <c r="T3" s="25"/>
      <c r="U3" s="25"/>
      <c r="V3" s="25"/>
      <c r="W3" s="25"/>
      <c r="X3" s="25"/>
      <c r="Y3" s="25"/>
    </row>
    <row r="4" spans="1:25" ht="12.75" customHeight="1" x14ac:dyDescent="0.35">
      <c r="A4" s="364"/>
      <c r="B4" s="364"/>
      <c r="C4" s="364"/>
      <c r="D4" s="364"/>
      <c r="E4" s="364"/>
      <c r="F4" s="364"/>
      <c r="G4" s="364"/>
      <c r="H4" s="364"/>
      <c r="I4" s="2"/>
      <c r="J4" s="2"/>
      <c r="K4" s="2"/>
      <c r="L4" s="83"/>
      <c r="M4" s="25"/>
      <c r="N4" s="25"/>
      <c r="O4" s="25"/>
      <c r="P4" s="25"/>
      <c r="Q4" s="25"/>
      <c r="R4" s="25"/>
      <c r="S4" s="25"/>
      <c r="T4" s="25"/>
      <c r="U4" s="25"/>
      <c r="V4" s="25"/>
      <c r="W4" s="25"/>
      <c r="X4" s="25"/>
      <c r="Y4" s="25"/>
    </row>
    <row r="5" spans="1:25" ht="15" customHeight="1" x14ac:dyDescent="0.3">
      <c r="A5" s="805" t="s">
        <v>1145</v>
      </c>
      <c r="B5" s="805"/>
      <c r="C5" s="805"/>
      <c r="D5" s="805"/>
      <c r="E5" s="805"/>
      <c r="F5" s="805"/>
      <c r="G5" s="805"/>
      <c r="H5" s="805"/>
      <c r="I5" s="2"/>
      <c r="J5" s="2"/>
      <c r="K5" s="2"/>
      <c r="L5" s="2"/>
      <c r="M5" s="25"/>
      <c r="N5" s="25"/>
      <c r="O5" s="25"/>
      <c r="P5" s="25"/>
      <c r="Q5" s="25"/>
      <c r="R5" s="25"/>
      <c r="S5" s="25"/>
      <c r="T5" s="25"/>
      <c r="U5" s="25"/>
      <c r="V5" s="25"/>
      <c r="W5" s="25"/>
      <c r="X5" s="25"/>
      <c r="Y5" s="25"/>
    </row>
    <row r="6" spans="1:25" ht="16.5" customHeight="1" x14ac:dyDescent="0.3">
      <c r="A6" s="799" t="s">
        <v>1184</v>
      </c>
      <c r="B6" s="799"/>
      <c r="C6" s="799"/>
      <c r="D6" s="799"/>
      <c r="E6" s="799"/>
      <c r="F6" s="799"/>
      <c r="G6" s="799"/>
      <c r="H6" s="799"/>
      <c r="I6" s="2"/>
      <c r="J6" s="2"/>
      <c r="K6" s="2"/>
      <c r="L6" s="2"/>
      <c r="M6" s="25"/>
      <c r="N6" s="25"/>
      <c r="O6" s="25"/>
      <c r="P6" s="25"/>
      <c r="Q6" s="25"/>
      <c r="R6" s="25"/>
      <c r="S6" s="25"/>
      <c r="T6" s="25"/>
      <c r="U6" s="25"/>
      <c r="V6" s="25"/>
      <c r="W6" s="25"/>
      <c r="X6" s="25"/>
      <c r="Y6" s="25"/>
    </row>
    <row r="7" spans="1:25" ht="18" x14ac:dyDescent="0.35">
      <c r="A7" s="2"/>
      <c r="B7" s="150"/>
      <c r="C7" s="264"/>
      <c r="D7" s="2"/>
      <c r="E7" s="2"/>
      <c r="F7" s="2"/>
      <c r="G7" s="2"/>
      <c r="H7" s="2"/>
      <c r="I7" s="2"/>
      <c r="J7" s="2"/>
      <c r="K7" s="2"/>
      <c r="L7" s="2"/>
      <c r="M7" s="25"/>
      <c r="N7" s="25"/>
      <c r="O7" s="25"/>
      <c r="P7" s="25"/>
      <c r="Q7" s="25"/>
      <c r="R7" s="25"/>
      <c r="S7" s="25"/>
      <c r="T7" s="25"/>
      <c r="U7" s="25"/>
      <c r="V7" s="25"/>
      <c r="W7" s="25"/>
      <c r="X7" s="25"/>
      <c r="Y7" s="25"/>
    </row>
    <row r="8" spans="1:25" x14ac:dyDescent="0.3">
      <c r="A8" s="805" t="s">
        <v>1178</v>
      </c>
      <c r="B8" s="805"/>
      <c r="C8" s="805"/>
      <c r="D8" s="805"/>
      <c r="E8" s="805"/>
      <c r="F8" s="805"/>
      <c r="G8" s="805"/>
      <c r="H8" s="805"/>
      <c r="I8" s="2"/>
      <c r="J8" s="2"/>
      <c r="K8" s="2"/>
      <c r="L8" s="2"/>
      <c r="M8" s="25"/>
      <c r="N8" s="25"/>
      <c r="O8" s="25"/>
      <c r="P8" s="25"/>
      <c r="Q8" s="25"/>
      <c r="R8" s="25"/>
      <c r="S8" s="25"/>
      <c r="T8" s="25"/>
      <c r="U8" s="25"/>
      <c r="V8" s="25"/>
      <c r="W8" s="25"/>
      <c r="X8" s="25"/>
      <c r="Y8" s="25"/>
    </row>
    <row r="9" spans="1:25" ht="33.75" customHeight="1" x14ac:dyDescent="0.3">
      <c r="A9" s="734" t="s">
        <v>1182</v>
      </c>
      <c r="B9" s="734"/>
      <c r="C9" s="734"/>
      <c r="D9" s="734"/>
      <c r="E9" s="734"/>
      <c r="F9" s="734"/>
      <c r="G9" s="734"/>
      <c r="H9" s="734"/>
      <c r="I9" s="2"/>
      <c r="J9" s="2"/>
      <c r="K9" s="2"/>
      <c r="L9" s="2"/>
      <c r="M9" s="25"/>
      <c r="N9" s="25"/>
      <c r="O9" s="25"/>
      <c r="P9" s="25"/>
      <c r="Q9" s="25"/>
      <c r="R9" s="25"/>
      <c r="S9" s="25"/>
      <c r="T9" s="25"/>
      <c r="U9" s="25"/>
      <c r="V9" s="25"/>
      <c r="W9" s="25"/>
      <c r="X9" s="25"/>
      <c r="Y9" s="25"/>
    </row>
    <row r="10" spans="1:25" x14ac:dyDescent="0.3">
      <c r="A10" s="14"/>
      <c r="B10" s="323"/>
      <c r="C10" s="328"/>
      <c r="D10" s="14"/>
      <c r="E10" s="14"/>
      <c r="F10" s="14"/>
      <c r="G10" s="14"/>
      <c r="H10" s="14"/>
      <c r="I10" s="2"/>
      <c r="J10" s="2"/>
      <c r="K10" s="2"/>
      <c r="L10" s="2"/>
      <c r="M10" s="25"/>
      <c r="N10" s="25"/>
      <c r="O10" s="25"/>
      <c r="P10" s="25"/>
      <c r="Q10" s="25"/>
      <c r="R10" s="25"/>
      <c r="S10" s="25"/>
      <c r="T10" s="25"/>
      <c r="U10" s="25"/>
      <c r="V10" s="25"/>
      <c r="W10" s="25"/>
      <c r="X10" s="25"/>
      <c r="Y10" s="25"/>
    </row>
    <row r="11" spans="1:25" ht="34.5" customHeight="1" x14ac:dyDescent="0.3">
      <c r="A11" s="999" t="s">
        <v>1180</v>
      </c>
      <c r="B11" s="999"/>
      <c r="C11" s="999"/>
      <c r="D11" s="999"/>
      <c r="E11" s="999"/>
      <c r="F11" s="999"/>
      <c r="G11" s="999"/>
      <c r="H11" s="999"/>
      <c r="J11" s="2"/>
      <c r="K11" s="2"/>
      <c r="L11" s="2"/>
      <c r="M11" s="25"/>
      <c r="N11" s="25"/>
      <c r="O11" s="25"/>
      <c r="P11" s="25"/>
      <c r="Q11" s="25"/>
      <c r="R11" s="25"/>
      <c r="S11" s="25"/>
      <c r="T11" s="25"/>
      <c r="U11" s="25"/>
      <c r="V11" s="25"/>
      <c r="W11" s="25"/>
      <c r="X11" s="25"/>
      <c r="Y11" s="25"/>
    </row>
    <row r="12" spans="1:25" x14ac:dyDescent="0.3">
      <c r="A12" s="14"/>
      <c r="B12" s="323"/>
      <c r="C12" s="2"/>
      <c r="D12" s="2"/>
      <c r="E12" s="2"/>
      <c r="F12" s="2"/>
      <c r="G12" s="14"/>
      <c r="H12" s="14"/>
      <c r="I12" s="260" t="s">
        <v>1175</v>
      </c>
      <c r="J12" s="2"/>
      <c r="K12" s="2"/>
      <c r="L12" s="2"/>
      <c r="M12" s="25"/>
      <c r="N12" s="25"/>
      <c r="O12" s="25"/>
      <c r="P12" s="25"/>
      <c r="Q12" s="25"/>
      <c r="R12" s="25"/>
      <c r="S12" s="25"/>
      <c r="T12" s="25"/>
      <c r="U12" s="25"/>
      <c r="V12" s="25"/>
      <c r="W12" s="25"/>
      <c r="X12" s="25"/>
      <c r="Y12" s="25"/>
    </row>
    <row r="13" spans="1:25" x14ac:dyDescent="0.3">
      <c r="A13" s="260" t="s">
        <v>1172</v>
      </c>
      <c r="C13" s="262" t="s">
        <v>1147</v>
      </c>
      <c r="D13" s="262" t="s">
        <v>1148</v>
      </c>
      <c r="E13" s="262" t="s">
        <v>1149</v>
      </c>
      <c r="F13" s="262" t="s">
        <v>1146</v>
      </c>
      <c r="G13" s="330" t="s">
        <v>1171</v>
      </c>
      <c r="H13" s="14">
        <v>0</v>
      </c>
      <c r="I13" s="14" t="s">
        <v>1169</v>
      </c>
      <c r="J13" s="2"/>
      <c r="K13" s="2"/>
      <c r="L13" s="2"/>
      <c r="M13" s="25"/>
      <c r="N13" s="25"/>
      <c r="O13" s="25"/>
      <c r="P13" s="25"/>
      <c r="Q13" s="25"/>
      <c r="R13" s="25"/>
      <c r="S13" s="25"/>
      <c r="T13" s="25"/>
      <c r="U13" s="25"/>
      <c r="V13" s="25"/>
      <c r="W13" s="25"/>
      <c r="X13" s="25"/>
      <c r="Y13" s="25"/>
    </row>
    <row r="14" spans="1:25" x14ac:dyDescent="0.3">
      <c r="A14" s="14">
        <v>1</v>
      </c>
      <c r="B14" s="14" t="s">
        <v>1188</v>
      </c>
      <c r="C14" s="347">
        <v>2</v>
      </c>
      <c r="D14" s="348">
        <v>4</v>
      </c>
      <c r="E14" s="348">
        <v>5</v>
      </c>
      <c r="F14" s="319"/>
      <c r="G14" s="262">
        <f>SUM(C14:E14)</f>
        <v>11</v>
      </c>
      <c r="H14" s="14">
        <v>1</v>
      </c>
      <c r="I14" s="14" t="s">
        <v>1167</v>
      </c>
      <c r="J14" s="2"/>
      <c r="K14" s="2"/>
      <c r="L14" s="2"/>
      <c r="M14" s="25"/>
      <c r="N14" s="25"/>
      <c r="O14" s="25"/>
      <c r="P14" s="25"/>
      <c r="Q14" s="25"/>
      <c r="R14" s="25"/>
      <c r="S14" s="25"/>
      <c r="T14" s="25"/>
      <c r="U14" s="25"/>
      <c r="V14" s="25"/>
      <c r="W14" s="25"/>
      <c r="X14" s="25"/>
      <c r="Y14" s="25"/>
    </row>
    <row r="15" spans="1:25" x14ac:dyDescent="0.3">
      <c r="A15" s="14">
        <v>2</v>
      </c>
      <c r="B15" s="14" t="s">
        <v>1187</v>
      </c>
      <c r="C15" s="349">
        <v>4</v>
      </c>
      <c r="D15" s="350">
        <v>4</v>
      </c>
      <c r="E15" s="350">
        <v>5</v>
      </c>
      <c r="F15" s="320"/>
      <c r="G15" s="262">
        <f>SUM(C15:E15)</f>
        <v>13</v>
      </c>
      <c r="H15" s="14">
        <v>2</v>
      </c>
      <c r="I15" s="14" t="s">
        <v>1166</v>
      </c>
      <c r="J15" s="2"/>
      <c r="K15" s="2"/>
      <c r="L15" s="2"/>
      <c r="M15" s="25"/>
      <c r="N15" s="25"/>
      <c r="O15" s="25"/>
      <c r="P15" s="25"/>
      <c r="Q15" s="25"/>
      <c r="R15" s="25"/>
      <c r="S15" s="25"/>
      <c r="T15" s="25"/>
      <c r="U15" s="25"/>
      <c r="V15" s="25"/>
      <c r="W15" s="25"/>
      <c r="X15" s="25"/>
      <c r="Y15" s="25"/>
    </row>
    <row r="16" spans="1:25" x14ac:dyDescent="0.3">
      <c r="A16" s="14">
        <v>3</v>
      </c>
      <c r="B16" s="14" t="s">
        <v>1164</v>
      </c>
      <c r="C16" s="351">
        <v>4</v>
      </c>
      <c r="D16" s="352">
        <v>3</v>
      </c>
      <c r="E16" s="352">
        <v>2</v>
      </c>
      <c r="F16" s="321"/>
      <c r="G16" s="262">
        <f>SUM(C16:E16)</f>
        <v>9</v>
      </c>
      <c r="H16" s="14">
        <v>3</v>
      </c>
      <c r="I16" s="14" t="s">
        <v>1165</v>
      </c>
      <c r="J16" s="2"/>
      <c r="K16" s="2"/>
      <c r="L16" s="2"/>
      <c r="M16" s="25"/>
      <c r="N16" s="25"/>
      <c r="O16" s="25"/>
      <c r="P16" s="25"/>
      <c r="Q16" s="25"/>
      <c r="R16" s="25"/>
      <c r="S16" s="25"/>
      <c r="T16" s="25"/>
      <c r="U16" s="25"/>
      <c r="V16" s="25"/>
      <c r="W16" s="25"/>
      <c r="X16" s="25"/>
      <c r="Y16" s="25"/>
    </row>
    <row r="17" spans="1:25" x14ac:dyDescent="0.3">
      <c r="A17" s="14"/>
      <c r="B17" s="15"/>
      <c r="C17" s="262"/>
      <c r="D17" s="262"/>
      <c r="E17" s="262"/>
      <c r="F17" s="262"/>
      <c r="G17" s="333">
        <f>SUM(G14:G16)</f>
        <v>33</v>
      </c>
      <c r="H17" s="14"/>
      <c r="I17" s="14"/>
      <c r="J17" s="2"/>
      <c r="K17" s="2"/>
      <c r="L17" s="2"/>
      <c r="M17" s="25"/>
      <c r="N17" s="25"/>
      <c r="O17" s="25"/>
      <c r="P17" s="25"/>
      <c r="Q17" s="25"/>
      <c r="R17" s="25"/>
      <c r="S17" s="25"/>
      <c r="T17" s="25"/>
      <c r="U17" s="25"/>
      <c r="V17" s="25"/>
      <c r="W17" s="25"/>
      <c r="X17" s="25"/>
      <c r="Y17" s="25"/>
    </row>
    <row r="18" spans="1:25" x14ac:dyDescent="0.3">
      <c r="A18" s="325" t="s">
        <v>1173</v>
      </c>
      <c r="C18" s="262"/>
      <c r="D18" s="262"/>
      <c r="E18" s="262"/>
      <c r="F18" s="262"/>
      <c r="G18" s="14"/>
      <c r="H18" s="14"/>
      <c r="I18" s="14"/>
      <c r="J18" s="2"/>
      <c r="K18" s="2"/>
      <c r="L18" s="2"/>
      <c r="M18" s="25"/>
      <c r="N18" s="25"/>
      <c r="O18" s="25"/>
      <c r="P18" s="25"/>
      <c r="Q18" s="25"/>
      <c r="R18" s="25"/>
      <c r="S18" s="25"/>
      <c r="T18" s="25"/>
      <c r="U18" s="25"/>
      <c r="V18" s="25"/>
      <c r="W18" s="25"/>
      <c r="X18" s="25"/>
      <c r="Y18" s="25"/>
    </row>
    <row r="19" spans="1:25" x14ac:dyDescent="0.3">
      <c r="A19" s="14">
        <v>1</v>
      </c>
      <c r="B19" s="331" t="s">
        <v>1174</v>
      </c>
      <c r="C19" s="262"/>
      <c r="D19" s="262"/>
      <c r="E19" s="262"/>
      <c r="F19" s="262"/>
      <c r="G19" s="14"/>
      <c r="H19" s="14"/>
      <c r="I19" s="14"/>
      <c r="J19" s="2"/>
      <c r="K19" s="2"/>
      <c r="L19" s="2"/>
      <c r="M19" s="25"/>
      <c r="N19" s="25"/>
      <c r="O19" s="25"/>
      <c r="P19" s="25"/>
      <c r="Q19" s="25"/>
      <c r="R19" s="25"/>
      <c r="S19" s="25"/>
      <c r="T19" s="25"/>
      <c r="U19" s="25"/>
      <c r="V19" s="25"/>
      <c r="W19" s="25"/>
      <c r="X19" s="25"/>
      <c r="Y19" s="25"/>
    </row>
    <row r="20" spans="1:25" x14ac:dyDescent="0.3">
      <c r="A20" s="14">
        <v>2</v>
      </c>
      <c r="B20" s="331" t="s">
        <v>1189</v>
      </c>
      <c r="C20" s="262"/>
      <c r="D20" s="262"/>
      <c r="E20" s="262"/>
      <c r="F20" s="262"/>
      <c r="G20" s="14"/>
      <c r="H20" s="14"/>
      <c r="I20" s="14"/>
      <c r="J20" s="2"/>
      <c r="K20" s="2"/>
      <c r="L20" s="2"/>
      <c r="M20" s="25"/>
      <c r="N20" s="25"/>
      <c r="O20" s="25"/>
      <c r="P20" s="25"/>
      <c r="Q20" s="25"/>
      <c r="R20" s="25"/>
      <c r="S20" s="25"/>
      <c r="T20" s="25"/>
      <c r="U20" s="25"/>
      <c r="V20" s="25"/>
      <c r="W20" s="25"/>
      <c r="X20" s="25"/>
      <c r="Y20" s="25"/>
    </row>
    <row r="21" spans="1:25" x14ac:dyDescent="0.3">
      <c r="A21" s="14">
        <v>3</v>
      </c>
      <c r="B21" s="332" t="s">
        <v>1190</v>
      </c>
      <c r="C21" s="4"/>
      <c r="D21" s="4"/>
      <c r="E21" s="4"/>
      <c r="F21" s="4"/>
      <c r="G21" s="4"/>
      <c r="H21" s="4"/>
      <c r="I21" s="14"/>
      <c r="J21" s="2"/>
      <c r="K21" s="2"/>
      <c r="L21" s="2"/>
      <c r="M21" s="25"/>
      <c r="N21" s="25"/>
      <c r="O21" s="25"/>
      <c r="P21" s="25"/>
      <c r="Q21" s="25"/>
      <c r="R21" s="25"/>
      <c r="S21" s="25"/>
      <c r="T21" s="25"/>
      <c r="U21" s="25"/>
      <c r="V21" s="25"/>
      <c r="W21" s="25"/>
      <c r="X21" s="25"/>
      <c r="Y21" s="25"/>
    </row>
    <row r="22" spans="1:25" x14ac:dyDescent="0.3">
      <c r="A22" s="2"/>
      <c r="B22" s="2"/>
      <c r="C22" s="10"/>
      <c r="D22" s="2"/>
      <c r="E22" s="2"/>
      <c r="F22" s="2"/>
      <c r="G22" s="2"/>
      <c r="H22" s="2"/>
      <c r="I22" s="2"/>
      <c r="J22" s="2"/>
      <c r="K22" s="2"/>
      <c r="L22" s="2"/>
      <c r="M22" s="25"/>
      <c r="N22" s="25"/>
      <c r="O22" s="25"/>
      <c r="P22" s="25"/>
      <c r="Q22" s="25"/>
      <c r="R22" s="25"/>
      <c r="S22" s="25"/>
      <c r="T22" s="25"/>
      <c r="U22" s="25"/>
      <c r="V22" s="25"/>
      <c r="W22" s="25"/>
      <c r="X22" s="25"/>
      <c r="Y22" s="25"/>
    </row>
    <row r="23" spans="1:25" x14ac:dyDescent="0.3">
      <c r="A23" s="26" t="s">
        <v>1168</v>
      </c>
      <c r="C23" s="2"/>
      <c r="D23" s="2"/>
      <c r="E23" s="2"/>
      <c r="F23" s="2"/>
      <c r="G23" s="2"/>
      <c r="H23" s="2"/>
      <c r="I23" s="2"/>
      <c r="J23" s="2"/>
      <c r="K23" s="2"/>
      <c r="L23" s="2"/>
      <c r="M23" s="25"/>
      <c r="N23" s="25"/>
      <c r="O23" s="25"/>
      <c r="P23" s="25"/>
      <c r="Q23" s="25"/>
      <c r="R23" s="25"/>
      <c r="S23" s="25"/>
      <c r="T23" s="25"/>
      <c r="U23" s="25"/>
      <c r="V23" s="25"/>
      <c r="W23" s="25"/>
      <c r="X23" s="25"/>
      <c r="Y23" s="25"/>
    </row>
    <row r="24" spans="1:25" x14ac:dyDescent="0.3">
      <c r="A24" s="14"/>
      <c r="B24" s="323"/>
      <c r="C24" s="14"/>
      <c r="D24" s="14"/>
      <c r="E24" s="14"/>
      <c r="F24" s="14"/>
      <c r="G24" s="14"/>
      <c r="H24" s="14"/>
      <c r="I24" s="2"/>
      <c r="J24" s="2"/>
      <c r="K24" s="2"/>
      <c r="L24" s="2"/>
      <c r="M24" s="25"/>
      <c r="N24" s="25"/>
      <c r="O24" s="25"/>
      <c r="P24" s="25"/>
      <c r="Q24" s="25"/>
      <c r="R24" s="25"/>
      <c r="S24" s="25"/>
      <c r="T24" s="25"/>
      <c r="U24" s="25"/>
      <c r="V24" s="25"/>
      <c r="W24" s="25"/>
      <c r="X24" s="25"/>
      <c r="Y24" s="25"/>
    </row>
    <row r="25" spans="1:25" x14ac:dyDescent="0.3">
      <c r="A25" s="14"/>
      <c r="B25" s="323" t="s">
        <v>1179</v>
      </c>
      <c r="C25" s="148"/>
      <c r="D25" s="14"/>
      <c r="E25" s="14"/>
      <c r="F25" s="14"/>
      <c r="G25" s="14"/>
      <c r="H25" s="14"/>
      <c r="I25" s="2"/>
      <c r="J25" s="2"/>
      <c r="K25" s="2"/>
      <c r="L25" s="2"/>
      <c r="M25" s="25"/>
      <c r="N25" s="25"/>
      <c r="O25" s="25"/>
      <c r="P25" s="25"/>
      <c r="Q25" s="25"/>
      <c r="R25" s="25"/>
      <c r="S25" s="25"/>
      <c r="T25" s="25"/>
      <c r="U25" s="25"/>
      <c r="V25" s="25"/>
      <c r="W25" s="25"/>
      <c r="X25" s="25"/>
      <c r="Y25" s="25"/>
    </row>
    <row r="26" spans="1:25" x14ac:dyDescent="0.3">
      <c r="A26" s="14">
        <v>1</v>
      </c>
      <c r="B26" s="346" t="s">
        <v>933</v>
      </c>
      <c r="C26" s="14"/>
      <c r="D26" s="14"/>
      <c r="E26" s="14"/>
      <c r="F26" s="14"/>
      <c r="G26" s="14"/>
      <c r="H26" s="14"/>
      <c r="I26" s="2"/>
      <c r="J26" s="2"/>
      <c r="K26" s="2"/>
      <c r="L26" s="2"/>
      <c r="M26" s="25"/>
      <c r="N26" s="25"/>
      <c r="O26" s="25"/>
      <c r="P26" s="25"/>
      <c r="Q26" s="25"/>
      <c r="R26" s="25"/>
      <c r="S26" s="25"/>
      <c r="T26" s="25"/>
      <c r="U26" s="25"/>
      <c r="V26" s="25"/>
      <c r="W26" s="25"/>
      <c r="X26" s="25"/>
      <c r="Y26" s="25"/>
    </row>
    <row r="27" spans="1:25" x14ac:dyDescent="0.3">
      <c r="A27" s="14">
        <v>2</v>
      </c>
      <c r="B27" s="346" t="s">
        <v>932</v>
      </c>
      <c r="C27" s="14"/>
      <c r="D27" s="14"/>
      <c r="E27" s="14"/>
      <c r="F27" s="14"/>
      <c r="G27" s="14"/>
      <c r="H27" s="14"/>
      <c r="I27" s="2"/>
      <c r="J27" s="2"/>
      <c r="K27" s="2"/>
      <c r="L27" s="2"/>
      <c r="M27" s="25"/>
      <c r="N27" s="25"/>
      <c r="O27" s="25"/>
      <c r="P27" s="25"/>
      <c r="Q27" s="25"/>
      <c r="R27" s="25"/>
      <c r="S27" s="25"/>
      <c r="T27" s="25"/>
      <c r="U27" s="25"/>
      <c r="V27" s="25"/>
      <c r="W27" s="25"/>
      <c r="X27" s="25"/>
      <c r="Y27" s="25"/>
    </row>
    <row r="28" spans="1:25" x14ac:dyDescent="0.3">
      <c r="A28" s="14">
        <v>3</v>
      </c>
      <c r="B28" s="329" t="str">
        <f>IF('Link tool'!B24=0,"",'Link tool'!B24)</f>
        <v/>
      </c>
      <c r="C28" s="14"/>
      <c r="D28" s="14"/>
      <c r="E28" s="14"/>
      <c r="F28" s="14"/>
      <c r="G28" s="14"/>
      <c r="H28" s="14"/>
      <c r="I28" s="2"/>
      <c r="J28" s="2"/>
      <c r="K28" s="2"/>
      <c r="L28" s="2"/>
      <c r="M28" s="25"/>
      <c r="N28" s="25"/>
      <c r="O28" s="25"/>
      <c r="P28" s="25"/>
      <c r="Q28" s="25"/>
      <c r="R28" s="25"/>
      <c r="S28" s="25"/>
      <c r="T28" s="25"/>
      <c r="U28" s="25"/>
      <c r="V28" s="25"/>
      <c r="W28" s="25"/>
      <c r="X28" s="25"/>
      <c r="Y28" s="25"/>
    </row>
    <row r="29" spans="1:25" x14ac:dyDescent="0.3">
      <c r="A29" s="14">
        <v>4</v>
      </c>
      <c r="B29" s="329" t="str">
        <f>IF('Link tool'!B25=0,"",'Link tool'!B25)</f>
        <v/>
      </c>
      <c r="C29" s="14"/>
      <c r="D29" s="14"/>
      <c r="E29" s="14"/>
      <c r="F29" s="14"/>
      <c r="G29" s="14"/>
      <c r="H29" s="14"/>
      <c r="I29" s="2"/>
      <c r="J29" s="2"/>
      <c r="K29" s="2"/>
      <c r="L29" s="2"/>
      <c r="M29" s="25"/>
      <c r="N29" s="25"/>
      <c r="O29" s="25"/>
      <c r="P29" s="25"/>
      <c r="Q29" s="25"/>
      <c r="R29" s="25"/>
      <c r="S29" s="25"/>
      <c r="T29" s="25"/>
      <c r="U29" s="25"/>
      <c r="V29" s="25"/>
      <c r="W29" s="25"/>
      <c r="X29" s="25"/>
      <c r="Y29" s="25"/>
    </row>
    <row r="30" spans="1:25" x14ac:dyDescent="0.3">
      <c r="A30" s="18" t="s">
        <v>1150</v>
      </c>
      <c r="B30" s="322"/>
      <c r="C30" s="14"/>
      <c r="D30" s="14"/>
      <c r="E30" s="14"/>
      <c r="F30" s="14"/>
      <c r="G30" s="14"/>
      <c r="H30" s="14"/>
      <c r="I30" s="2"/>
      <c r="J30" s="2"/>
      <c r="K30" s="2"/>
      <c r="L30" s="2"/>
      <c r="M30" s="25"/>
      <c r="N30" s="25"/>
      <c r="O30" s="25"/>
      <c r="P30" s="25"/>
      <c r="Q30" s="25"/>
      <c r="R30" s="25"/>
      <c r="S30" s="25"/>
      <c r="T30" s="25"/>
      <c r="U30" s="25"/>
      <c r="V30" s="25"/>
      <c r="W30" s="25"/>
      <c r="X30" s="25"/>
      <c r="Y30" s="25"/>
    </row>
    <row r="31" spans="1:25" x14ac:dyDescent="0.3">
      <c r="A31" s="2"/>
      <c r="B31" s="88"/>
      <c r="C31" s="2"/>
      <c r="D31" s="2"/>
      <c r="E31" s="2"/>
      <c r="F31" s="2"/>
      <c r="G31" s="2"/>
      <c r="H31" s="2"/>
      <c r="I31" s="2"/>
      <c r="J31" s="2"/>
      <c r="K31" s="2"/>
      <c r="L31" s="2"/>
      <c r="M31" s="25"/>
      <c r="N31" s="25"/>
      <c r="O31" s="25"/>
      <c r="P31" s="25"/>
      <c r="Q31" s="25"/>
      <c r="R31" s="25"/>
      <c r="S31" s="25"/>
      <c r="T31" s="25"/>
      <c r="U31" s="25"/>
      <c r="V31" s="25"/>
      <c r="W31" s="25"/>
      <c r="X31" s="25"/>
      <c r="Y31" s="25"/>
    </row>
    <row r="32" spans="1:25" ht="33.75" customHeight="1" x14ac:dyDescent="0.3">
      <c r="A32" s="998" t="s">
        <v>1183</v>
      </c>
      <c r="B32" s="998"/>
      <c r="C32" s="998"/>
      <c r="D32" s="998"/>
      <c r="E32" s="998"/>
      <c r="F32" s="998"/>
      <c r="G32" s="998"/>
      <c r="H32" s="998"/>
      <c r="I32" s="2"/>
      <c r="J32" s="2"/>
      <c r="K32" s="2"/>
      <c r="L32" s="2"/>
      <c r="M32" s="25"/>
      <c r="N32" s="25"/>
      <c r="O32" s="25"/>
      <c r="P32" s="25"/>
      <c r="Q32" s="25"/>
      <c r="R32" s="25"/>
      <c r="S32" s="25"/>
      <c r="T32" s="25"/>
      <c r="U32" s="25"/>
      <c r="V32" s="25"/>
      <c r="W32" s="25"/>
      <c r="X32" s="25"/>
      <c r="Y32" s="25"/>
    </row>
    <row r="33" spans="1:25" x14ac:dyDescent="0.3">
      <c r="A33" s="14"/>
      <c r="B33" s="323"/>
      <c r="C33" s="10"/>
      <c r="D33" s="2"/>
      <c r="E33" s="2"/>
      <c r="F33" s="2"/>
      <c r="G33" s="2"/>
      <c r="H33" s="2"/>
      <c r="I33" s="14"/>
      <c r="J33" s="260" t="s">
        <v>1181</v>
      </c>
      <c r="K33" s="2"/>
      <c r="L33" s="2"/>
      <c r="M33" s="25"/>
      <c r="N33" s="25"/>
      <c r="O33" s="25"/>
      <c r="P33" s="25"/>
      <c r="Q33" s="25"/>
      <c r="R33" s="25"/>
      <c r="S33" s="25"/>
      <c r="T33" s="25"/>
      <c r="U33" s="25"/>
      <c r="V33" s="25"/>
      <c r="W33" s="25"/>
      <c r="X33" s="25"/>
      <c r="Y33" s="25"/>
    </row>
    <row r="34" spans="1:25" x14ac:dyDescent="0.3">
      <c r="A34" s="14"/>
      <c r="B34" s="261"/>
      <c r="C34" s="262" t="s">
        <v>1152</v>
      </c>
      <c r="D34" s="353" t="s">
        <v>933</v>
      </c>
      <c r="E34" s="2" t="s">
        <v>1153</v>
      </c>
      <c r="F34" s="353" t="s">
        <v>932</v>
      </c>
      <c r="G34" s="262" t="s">
        <v>1153</v>
      </c>
      <c r="H34" s="74" t="s">
        <v>1150</v>
      </c>
      <c r="I34" s="14">
        <v>0</v>
      </c>
      <c r="J34" s="14" t="s">
        <v>934</v>
      </c>
      <c r="K34" s="2"/>
      <c r="L34" s="2"/>
      <c r="M34" s="25"/>
      <c r="N34" s="25"/>
      <c r="O34" s="25"/>
      <c r="P34" s="25"/>
      <c r="Q34" s="25"/>
      <c r="R34" s="25"/>
      <c r="S34" s="25"/>
      <c r="T34" s="25"/>
      <c r="U34" s="25"/>
      <c r="V34" s="25"/>
      <c r="W34" s="25"/>
      <c r="X34" s="25"/>
      <c r="Y34" s="25"/>
    </row>
    <row r="35" spans="1:25" x14ac:dyDescent="0.3">
      <c r="A35" s="14">
        <v>1</v>
      </c>
      <c r="B35" s="14" t="s">
        <v>1162</v>
      </c>
      <c r="C35" s="334">
        <f>IFERROR(G14/G17,0)</f>
        <v>0.33333333333333331</v>
      </c>
      <c r="D35" s="357">
        <v>3</v>
      </c>
      <c r="E35" s="335">
        <f>C35*D35</f>
        <v>1</v>
      </c>
      <c r="F35" s="357">
        <v>4</v>
      </c>
      <c r="G35" s="335">
        <f>F35*C35</f>
        <v>1.3333333333333333</v>
      </c>
      <c r="H35" s="336"/>
      <c r="I35" s="14">
        <v>1</v>
      </c>
      <c r="J35" s="14" t="s">
        <v>935</v>
      </c>
      <c r="K35" s="2"/>
      <c r="L35" s="2"/>
      <c r="M35" s="25"/>
      <c r="N35" s="25"/>
      <c r="O35" s="25"/>
      <c r="P35" s="25"/>
      <c r="Q35" s="25"/>
      <c r="R35" s="25"/>
      <c r="S35" s="25"/>
      <c r="T35" s="25"/>
      <c r="U35" s="25"/>
      <c r="V35" s="25"/>
      <c r="W35" s="25"/>
      <c r="X35" s="25"/>
      <c r="Y35" s="25"/>
    </row>
    <row r="36" spans="1:25" x14ac:dyDescent="0.3">
      <c r="A36" s="14">
        <v>2</v>
      </c>
      <c r="B36" s="14" t="s">
        <v>1163</v>
      </c>
      <c r="C36" s="337">
        <f>IFERROR(G15/G17,0)</f>
        <v>0.39393939393939392</v>
      </c>
      <c r="D36" s="358">
        <v>3</v>
      </c>
      <c r="E36" s="338">
        <f>C36*D36</f>
        <v>1.1818181818181817</v>
      </c>
      <c r="F36" s="358">
        <v>3</v>
      </c>
      <c r="G36" s="338">
        <f>F36*C36</f>
        <v>1.1818181818181817</v>
      </c>
      <c r="H36" s="339"/>
      <c r="I36" s="14">
        <v>2</v>
      </c>
      <c r="J36" s="14" t="s">
        <v>936</v>
      </c>
      <c r="K36" s="2"/>
      <c r="L36" s="2"/>
      <c r="M36" s="25"/>
      <c r="N36" s="25"/>
      <c r="O36" s="25"/>
      <c r="P36" s="25"/>
      <c r="Q36" s="25"/>
      <c r="R36" s="25"/>
      <c r="S36" s="25"/>
      <c r="T36" s="25"/>
      <c r="U36" s="25"/>
      <c r="V36" s="25"/>
      <c r="W36" s="25"/>
      <c r="X36" s="25"/>
      <c r="Y36" s="25"/>
    </row>
    <row r="37" spans="1:25" x14ac:dyDescent="0.3">
      <c r="A37" s="14">
        <v>3</v>
      </c>
      <c r="B37" s="14" t="s">
        <v>1164</v>
      </c>
      <c r="C37" s="340">
        <f>IFERROR(G16/G17,0)</f>
        <v>0.27272727272727271</v>
      </c>
      <c r="D37" s="359">
        <v>4</v>
      </c>
      <c r="E37" s="341">
        <f>C37*D37</f>
        <v>1.0909090909090908</v>
      </c>
      <c r="F37" s="359">
        <v>4</v>
      </c>
      <c r="G37" s="341">
        <f>F37*C37</f>
        <v>1.0909090909090908</v>
      </c>
      <c r="H37" s="342"/>
      <c r="I37" s="14">
        <v>3</v>
      </c>
      <c r="J37" s="14" t="s">
        <v>937</v>
      </c>
      <c r="K37" s="2"/>
      <c r="L37" s="2"/>
      <c r="M37" s="25"/>
      <c r="N37" s="25"/>
      <c r="O37" s="25"/>
      <c r="P37" s="25"/>
      <c r="Q37" s="25"/>
      <c r="R37" s="25"/>
      <c r="S37" s="25"/>
      <c r="T37" s="25"/>
      <c r="U37" s="25"/>
      <c r="V37" s="25"/>
      <c r="W37" s="25"/>
      <c r="X37" s="25"/>
      <c r="Y37" s="25"/>
    </row>
    <row r="38" spans="1:25" x14ac:dyDescent="0.3">
      <c r="A38" s="14"/>
      <c r="B38" s="15" t="s">
        <v>1151</v>
      </c>
      <c r="C38" s="343"/>
      <c r="D38" s="343"/>
      <c r="E38" s="344">
        <f>SUM(E35:E37)</f>
        <v>3.2727272727272725</v>
      </c>
      <c r="F38" s="345"/>
      <c r="G38" s="343">
        <f>SUM(G35:G37)</f>
        <v>3.6060606060606055</v>
      </c>
      <c r="H38" s="343"/>
      <c r="I38" s="14"/>
      <c r="J38" s="14"/>
      <c r="K38" s="2"/>
      <c r="L38" s="2"/>
      <c r="M38" s="25"/>
      <c r="N38" s="25"/>
      <c r="O38" s="25"/>
      <c r="P38" s="25"/>
      <c r="Q38" s="25"/>
      <c r="R38" s="25"/>
      <c r="S38" s="25"/>
      <c r="T38" s="25"/>
      <c r="U38" s="25"/>
      <c r="V38" s="25"/>
      <c r="W38" s="25"/>
      <c r="X38" s="25"/>
      <c r="Y38" s="25"/>
    </row>
    <row r="39" spans="1:25" x14ac:dyDescent="0.3">
      <c r="A39" s="14"/>
      <c r="B39" s="15"/>
      <c r="C39" s="262"/>
      <c r="D39" s="262"/>
      <c r="E39" s="324"/>
      <c r="F39" s="172"/>
      <c r="G39" s="262"/>
      <c r="H39" s="262"/>
      <c r="I39" s="14"/>
      <c r="J39" s="14"/>
      <c r="K39" s="2"/>
      <c r="L39" s="2"/>
      <c r="M39" s="25"/>
      <c r="N39" s="25"/>
      <c r="O39" s="25"/>
      <c r="P39" s="25"/>
      <c r="Q39" s="25"/>
      <c r="R39" s="25"/>
      <c r="S39" s="25"/>
      <c r="T39" s="25"/>
      <c r="U39" s="25"/>
      <c r="V39" s="25"/>
      <c r="W39" s="25"/>
      <c r="X39" s="25"/>
      <c r="Y39" s="25"/>
    </row>
    <row r="40" spans="1:25" x14ac:dyDescent="0.3">
      <c r="A40" s="1000" t="s">
        <v>1154</v>
      </c>
      <c r="B40" s="1000"/>
      <c r="C40" s="2"/>
      <c r="D40" s="262"/>
      <c r="E40" s="324"/>
      <c r="F40" s="172"/>
      <c r="G40" s="262"/>
      <c r="H40" s="262"/>
      <c r="I40" s="14"/>
      <c r="J40" s="14"/>
      <c r="K40" s="2"/>
      <c r="L40" s="2"/>
      <c r="M40" s="25"/>
      <c r="N40" s="25"/>
      <c r="O40" s="25"/>
      <c r="P40" s="25"/>
      <c r="Q40" s="25"/>
      <c r="R40" s="25"/>
      <c r="S40" s="25"/>
      <c r="T40" s="25"/>
      <c r="U40" s="25"/>
      <c r="V40" s="25"/>
      <c r="W40" s="25"/>
      <c r="X40" s="25"/>
      <c r="Y40" s="25"/>
    </row>
    <row r="41" spans="1:25" ht="52.5" customHeight="1" x14ac:dyDescent="0.3">
      <c r="A41" s="840" t="s">
        <v>1156</v>
      </c>
      <c r="B41" s="840"/>
      <c r="C41" s="840"/>
      <c r="D41" s="840"/>
      <c r="E41" s="840"/>
      <c r="F41" s="840"/>
      <c r="G41" s="840"/>
      <c r="H41" s="840"/>
      <c r="I41" s="14"/>
      <c r="J41" s="14"/>
      <c r="K41" s="2"/>
      <c r="L41" s="2"/>
      <c r="M41" s="25"/>
      <c r="N41" s="25"/>
      <c r="O41" s="25"/>
      <c r="P41" s="25"/>
      <c r="Q41" s="25"/>
      <c r="R41" s="25"/>
      <c r="S41" s="25"/>
      <c r="T41" s="25"/>
      <c r="U41" s="25"/>
      <c r="V41" s="25"/>
      <c r="W41" s="25"/>
      <c r="X41" s="25"/>
      <c r="Y41" s="25"/>
    </row>
    <row r="42" spans="1:25" x14ac:dyDescent="0.3">
      <c r="A42" s="1000" t="s">
        <v>1155</v>
      </c>
      <c r="B42" s="1000"/>
      <c r="C42" s="2"/>
      <c r="D42" s="2"/>
      <c r="E42" s="324"/>
      <c r="F42" s="172"/>
      <c r="G42" s="262"/>
      <c r="H42" s="262"/>
      <c r="I42" s="14"/>
      <c r="J42" s="14"/>
      <c r="K42" s="2"/>
      <c r="L42" s="2"/>
      <c r="M42" s="25"/>
      <c r="N42" s="25"/>
      <c r="O42" s="25"/>
      <c r="P42" s="25"/>
      <c r="Q42" s="25"/>
      <c r="R42" s="25"/>
      <c r="S42" s="25"/>
      <c r="T42" s="25"/>
      <c r="U42" s="25"/>
      <c r="V42" s="25"/>
      <c r="W42" s="25"/>
      <c r="X42" s="25"/>
      <c r="Y42" s="25"/>
    </row>
    <row r="43" spans="1:25" x14ac:dyDescent="0.3">
      <c r="A43" s="262">
        <v>1</v>
      </c>
      <c r="B43" s="327" t="s">
        <v>1157</v>
      </c>
      <c r="C43" s="2"/>
      <c r="D43" s="2"/>
      <c r="E43" s="324"/>
      <c r="F43" s="172"/>
      <c r="G43" s="262"/>
      <c r="H43" s="262"/>
      <c r="I43" s="14"/>
      <c r="J43" s="14"/>
      <c r="K43" s="2"/>
      <c r="L43" s="2"/>
      <c r="M43" s="25"/>
      <c r="N43" s="25"/>
      <c r="O43" s="25"/>
      <c r="P43" s="25"/>
      <c r="Q43" s="25"/>
      <c r="R43" s="25"/>
      <c r="S43" s="25"/>
      <c r="T43" s="25"/>
      <c r="U43" s="25"/>
      <c r="V43" s="25"/>
      <c r="W43" s="25"/>
      <c r="X43" s="25"/>
      <c r="Y43" s="25"/>
    </row>
    <row r="44" spans="1:25" x14ac:dyDescent="0.3">
      <c r="A44" s="262">
        <v>2</v>
      </c>
      <c r="B44" s="327" t="s">
        <v>1176</v>
      </c>
      <c r="C44" s="2"/>
      <c r="D44" s="2"/>
      <c r="E44" s="324"/>
      <c r="F44" s="172"/>
      <c r="G44" s="262"/>
      <c r="H44" s="262"/>
      <c r="I44" s="14"/>
      <c r="J44" s="14"/>
      <c r="K44" s="2"/>
      <c r="L44" s="2"/>
      <c r="M44" s="25"/>
      <c r="N44" s="25"/>
      <c r="O44" s="25"/>
      <c r="P44" s="25"/>
      <c r="Q44" s="25"/>
      <c r="R44" s="25"/>
      <c r="S44" s="25"/>
      <c r="T44" s="25"/>
      <c r="U44" s="25"/>
      <c r="V44" s="25"/>
      <c r="W44" s="25"/>
      <c r="X44" s="25"/>
      <c r="Y44" s="25"/>
    </row>
    <row r="45" spans="1:25" x14ac:dyDescent="0.3">
      <c r="A45" s="262">
        <v>3</v>
      </c>
      <c r="B45" s="2" t="s">
        <v>1158</v>
      </c>
      <c r="C45" s="2"/>
      <c r="D45" s="2"/>
      <c r="E45" s="324"/>
      <c r="F45" s="172"/>
      <c r="G45" s="262"/>
      <c r="H45" s="262"/>
      <c r="I45" s="14"/>
      <c r="J45" s="14"/>
      <c r="K45" s="14"/>
      <c r="L45" s="2"/>
      <c r="M45" s="25"/>
      <c r="N45" s="25"/>
      <c r="O45" s="25"/>
      <c r="P45" s="25"/>
      <c r="Q45" s="25"/>
      <c r="R45" s="25"/>
      <c r="S45" s="25"/>
      <c r="T45" s="25"/>
      <c r="U45" s="25"/>
      <c r="V45" s="25"/>
      <c r="W45" s="25"/>
      <c r="X45" s="25"/>
      <c r="Y45" s="25"/>
    </row>
    <row r="46" spans="1:25" x14ac:dyDescent="0.3">
      <c r="A46" s="262">
        <v>4</v>
      </c>
      <c r="B46" s="327" t="s">
        <v>1159</v>
      </c>
      <c r="C46" s="2"/>
      <c r="D46" s="2"/>
      <c r="E46" s="324"/>
      <c r="F46" s="172"/>
      <c r="G46" s="262"/>
      <c r="H46" s="262"/>
      <c r="I46" s="14"/>
      <c r="J46" s="14"/>
      <c r="K46" s="14"/>
      <c r="L46" s="2"/>
      <c r="M46" s="25"/>
      <c r="N46" s="25"/>
      <c r="O46" s="25"/>
      <c r="P46" s="25"/>
      <c r="Q46" s="25"/>
      <c r="R46" s="25"/>
      <c r="S46" s="25"/>
      <c r="T46" s="25"/>
      <c r="U46" s="25"/>
      <c r="V46" s="25"/>
      <c r="W46" s="25"/>
      <c r="X46" s="25"/>
      <c r="Y46" s="25"/>
    </row>
    <row r="47" spans="1:25" x14ac:dyDescent="0.3">
      <c r="A47" s="262">
        <v>5</v>
      </c>
      <c r="B47" s="331" t="s">
        <v>1177</v>
      </c>
      <c r="C47" s="2"/>
      <c r="D47" s="2"/>
      <c r="E47" s="324"/>
      <c r="F47" s="172"/>
      <c r="G47" s="262"/>
      <c r="H47" s="262"/>
      <c r="I47" s="14"/>
      <c r="J47" s="14"/>
      <c r="K47" s="14"/>
      <c r="L47" s="2"/>
      <c r="M47" s="25"/>
      <c r="N47" s="25"/>
      <c r="O47" s="25"/>
      <c r="P47" s="25"/>
      <c r="Q47" s="25"/>
      <c r="R47" s="25"/>
      <c r="S47" s="25"/>
      <c r="T47" s="25"/>
      <c r="U47" s="25"/>
      <c r="V47" s="25"/>
      <c r="W47" s="25"/>
      <c r="X47" s="25"/>
      <c r="Y47" s="25"/>
    </row>
    <row r="48" spans="1:25" x14ac:dyDescent="0.3">
      <c r="A48" s="2"/>
      <c r="B48" s="2"/>
      <c r="C48" s="2"/>
      <c r="D48" s="2"/>
      <c r="E48" s="2"/>
      <c r="F48" s="2"/>
      <c r="G48" s="2"/>
      <c r="H48" s="2"/>
      <c r="I48" s="2"/>
      <c r="J48" s="2"/>
      <c r="K48" s="2"/>
      <c r="L48" s="2"/>
      <c r="M48" s="25"/>
      <c r="N48" s="25"/>
      <c r="O48" s="25"/>
      <c r="P48" s="25"/>
      <c r="Q48" s="25"/>
      <c r="R48" s="25"/>
      <c r="S48" s="25"/>
      <c r="T48" s="25"/>
      <c r="U48" s="25"/>
      <c r="V48" s="25"/>
      <c r="W48" s="25"/>
      <c r="X48" s="25"/>
      <c r="Y48" s="25"/>
    </row>
    <row r="49" spans="1:25" ht="18" x14ac:dyDescent="0.35">
      <c r="A49" s="2"/>
      <c r="C49" s="83"/>
      <c r="D49" s="2"/>
      <c r="E49" s="2"/>
      <c r="F49" s="2"/>
      <c r="G49" s="2"/>
      <c r="H49" s="2"/>
      <c r="I49" s="2"/>
      <c r="J49" s="2"/>
      <c r="K49" s="2"/>
      <c r="L49" s="2"/>
      <c r="M49" s="25"/>
      <c r="N49" s="25"/>
      <c r="O49" s="25"/>
      <c r="P49" s="25"/>
      <c r="Q49" s="25"/>
      <c r="R49" s="25"/>
      <c r="S49" s="25"/>
      <c r="T49" s="25"/>
      <c r="U49" s="25"/>
      <c r="V49" s="25"/>
      <c r="W49" s="25"/>
      <c r="X49" s="25"/>
      <c r="Y49" s="25"/>
    </row>
    <row r="50" spans="1:25" ht="18" x14ac:dyDescent="0.35">
      <c r="A50" s="2"/>
      <c r="B50" s="83" t="s">
        <v>56</v>
      </c>
      <c r="C50" s="2"/>
      <c r="D50" s="2"/>
      <c r="E50" s="2"/>
      <c r="F50" s="2"/>
      <c r="G50" s="2"/>
      <c r="H50" s="2"/>
      <c r="I50" s="2"/>
      <c r="J50" s="2"/>
      <c r="K50" s="2"/>
      <c r="L50" s="2"/>
      <c r="M50" s="25"/>
      <c r="N50" s="25"/>
      <c r="O50" s="25"/>
      <c r="P50" s="25"/>
      <c r="Q50" s="25"/>
      <c r="R50" s="25"/>
      <c r="S50" s="25"/>
      <c r="T50" s="25"/>
      <c r="U50" s="25"/>
      <c r="V50" s="25"/>
      <c r="W50" s="25"/>
      <c r="X50" s="25"/>
      <c r="Y50" s="25"/>
    </row>
    <row r="51" spans="1:25" x14ac:dyDescent="0.3">
      <c r="A51" s="2"/>
      <c r="B51" s="2"/>
      <c r="C51" s="2"/>
      <c r="D51" s="2"/>
      <c r="E51" s="2"/>
      <c r="F51" s="2"/>
      <c r="G51" s="2"/>
      <c r="H51" s="2"/>
      <c r="I51" s="2"/>
      <c r="J51" s="2"/>
      <c r="K51" s="2"/>
      <c r="L51" s="2"/>
      <c r="M51" s="25"/>
      <c r="N51" s="25"/>
      <c r="O51" s="25"/>
      <c r="P51" s="25"/>
      <c r="Q51" s="25"/>
      <c r="R51" s="25"/>
      <c r="S51" s="25"/>
      <c r="T51" s="25"/>
      <c r="U51" s="25"/>
      <c r="V51" s="25"/>
      <c r="W51" s="25"/>
      <c r="X51" s="25"/>
      <c r="Y51" s="25"/>
    </row>
    <row r="52" spans="1:25" x14ac:dyDescent="0.3">
      <c r="A52" s="2"/>
      <c r="B52" s="2"/>
      <c r="C52" s="2"/>
      <c r="D52" s="2"/>
      <c r="E52" s="2"/>
      <c r="F52" s="2"/>
      <c r="G52" s="2"/>
      <c r="H52" s="2"/>
      <c r="I52" s="2"/>
      <c r="J52" s="2"/>
      <c r="K52" s="2"/>
      <c r="L52" s="2"/>
      <c r="M52" s="25"/>
      <c r="N52" s="25"/>
      <c r="O52" s="25"/>
      <c r="P52" s="25"/>
      <c r="Q52" s="25"/>
      <c r="R52" s="25"/>
      <c r="S52" s="25"/>
      <c r="T52" s="25"/>
      <c r="U52" s="25"/>
      <c r="V52" s="25"/>
      <c r="W52" s="25"/>
      <c r="X52" s="25"/>
      <c r="Y52" s="25"/>
    </row>
    <row r="53" spans="1:25" x14ac:dyDescent="0.3">
      <c r="A53" s="2"/>
      <c r="B53" s="2"/>
      <c r="C53" s="2"/>
      <c r="D53" s="2"/>
      <c r="E53" s="2"/>
      <c r="F53" s="2"/>
      <c r="G53" s="2"/>
      <c r="H53" s="2"/>
      <c r="I53" s="2"/>
      <c r="J53" s="2"/>
      <c r="K53" s="2"/>
      <c r="L53" s="2"/>
      <c r="M53" s="25"/>
      <c r="N53" s="25"/>
      <c r="O53" s="25"/>
      <c r="P53" s="25"/>
      <c r="Q53" s="25"/>
      <c r="R53" s="25"/>
      <c r="S53" s="25"/>
      <c r="T53" s="25"/>
      <c r="U53" s="25"/>
      <c r="V53" s="25"/>
      <c r="W53" s="25"/>
      <c r="X53" s="25"/>
      <c r="Y53" s="25"/>
    </row>
    <row r="54" spans="1:25" x14ac:dyDescent="0.3">
      <c r="A54" s="2"/>
      <c r="B54" s="2"/>
      <c r="C54" s="2"/>
      <c r="D54" s="2"/>
      <c r="E54" s="2"/>
      <c r="F54" s="2"/>
      <c r="G54" s="2"/>
      <c r="H54" s="2"/>
      <c r="I54" s="2"/>
      <c r="J54" s="2"/>
      <c r="K54" s="2"/>
      <c r="L54" s="2"/>
      <c r="M54" s="25"/>
      <c r="N54" s="25"/>
      <c r="O54" s="25"/>
      <c r="P54" s="25"/>
      <c r="Q54" s="25"/>
      <c r="R54" s="25"/>
      <c r="S54" s="25"/>
      <c r="T54" s="25"/>
      <c r="U54" s="25"/>
      <c r="V54" s="25"/>
      <c r="W54" s="25"/>
      <c r="X54" s="25"/>
      <c r="Y54" s="25"/>
    </row>
    <row r="55" spans="1:25" x14ac:dyDescent="0.3">
      <c r="A55" s="2"/>
      <c r="B55" s="2"/>
      <c r="C55" s="2"/>
      <c r="D55" s="2"/>
      <c r="E55" s="2"/>
      <c r="F55" s="2"/>
      <c r="G55" s="2"/>
      <c r="H55" s="2"/>
      <c r="I55" s="2"/>
      <c r="J55" s="2"/>
      <c r="K55" s="2"/>
      <c r="L55" s="2"/>
      <c r="M55" s="25"/>
      <c r="N55" s="25"/>
      <c r="O55" s="25"/>
      <c r="P55" s="25"/>
      <c r="Q55" s="25"/>
      <c r="R55" s="25"/>
      <c r="S55" s="25"/>
      <c r="T55" s="25"/>
      <c r="U55" s="25"/>
      <c r="V55" s="25"/>
      <c r="W55" s="25"/>
      <c r="X55" s="25"/>
      <c r="Y55" s="25"/>
    </row>
    <row r="56" spans="1:25" x14ac:dyDescent="0.3">
      <c r="A56" s="2"/>
      <c r="B56" s="2"/>
      <c r="C56" s="2"/>
      <c r="D56" s="2"/>
      <c r="E56" s="2"/>
      <c r="F56" s="2"/>
      <c r="G56" s="2"/>
      <c r="H56" s="2"/>
      <c r="I56" s="2"/>
      <c r="J56" s="2"/>
      <c r="K56" s="2"/>
      <c r="L56" s="312" t="s">
        <v>225</v>
      </c>
      <c r="M56" s="25"/>
      <c r="N56" s="25"/>
      <c r="O56" s="25"/>
      <c r="P56" s="25"/>
      <c r="Q56" s="25"/>
      <c r="R56" s="25"/>
      <c r="S56" s="25"/>
      <c r="T56" s="25"/>
      <c r="U56" s="25"/>
      <c r="V56" s="25"/>
      <c r="W56" s="25"/>
      <c r="X56" s="25"/>
      <c r="Y56" s="25"/>
    </row>
    <row r="57" spans="1:25" x14ac:dyDescent="0.3">
      <c r="A57" s="25"/>
      <c r="B57" s="25"/>
      <c r="C57" s="25"/>
      <c r="D57" s="25"/>
      <c r="E57" s="25"/>
      <c r="F57" s="25"/>
      <c r="G57" s="25"/>
      <c r="H57" s="25"/>
      <c r="I57" s="25"/>
      <c r="J57" s="25"/>
      <c r="K57" s="25"/>
      <c r="L57" s="25"/>
      <c r="M57" s="25"/>
      <c r="N57" s="25"/>
      <c r="O57" s="25"/>
      <c r="P57" s="25"/>
      <c r="Q57" s="25"/>
      <c r="R57" s="25"/>
      <c r="S57" s="25"/>
      <c r="T57" s="25"/>
      <c r="U57" s="25"/>
      <c r="V57" s="25"/>
      <c r="W57" s="25"/>
      <c r="X57" s="25"/>
      <c r="Y57" s="25"/>
    </row>
    <row r="58" spans="1:25" x14ac:dyDescent="0.3">
      <c r="A58" s="25"/>
      <c r="B58" s="25"/>
      <c r="C58" s="25"/>
      <c r="D58" s="25"/>
      <c r="E58" s="25"/>
      <c r="F58" s="25"/>
      <c r="G58" s="25"/>
      <c r="H58" s="25"/>
      <c r="I58" s="25"/>
      <c r="J58" s="25"/>
      <c r="K58" s="25"/>
      <c r="L58" s="25"/>
      <c r="M58" s="25"/>
      <c r="N58" s="25"/>
      <c r="O58" s="25"/>
      <c r="P58" s="25"/>
      <c r="Q58" s="25"/>
      <c r="R58" s="25"/>
      <c r="S58" s="25"/>
      <c r="T58" s="25"/>
      <c r="U58" s="25"/>
      <c r="V58" s="25"/>
      <c r="W58" s="25"/>
      <c r="X58" s="25"/>
      <c r="Y58" s="25"/>
    </row>
    <row r="59" spans="1:25" s="25" customFormat="1" x14ac:dyDescent="0.3"/>
    <row r="60" spans="1:25" s="25" customFormat="1" x14ac:dyDescent="0.3"/>
    <row r="61" spans="1:25" s="25" customFormat="1" x14ac:dyDescent="0.3"/>
    <row r="62" spans="1:25" s="25" customFormat="1" x14ac:dyDescent="0.3"/>
    <row r="63" spans="1:25" s="25" customFormat="1" x14ac:dyDescent="0.3"/>
    <row r="64" spans="1:25"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pans="1:25" s="25" customFormat="1" x14ac:dyDescent="0.3"/>
    <row r="146" spans="1:25" s="25" customFormat="1" x14ac:dyDescent="0.3"/>
    <row r="147" spans="1:25" s="25" customFormat="1" x14ac:dyDescent="0.3"/>
    <row r="148" spans="1:25" s="25" customFormat="1" x14ac:dyDescent="0.3"/>
    <row r="149" spans="1:25" s="25" customFormat="1" x14ac:dyDescent="0.3"/>
    <row r="150" spans="1:25" s="25" customFormat="1" x14ac:dyDescent="0.3"/>
    <row r="151" spans="1:25" s="25" customFormat="1" x14ac:dyDescent="0.3"/>
    <row r="152" spans="1:25" s="25" customFormat="1" x14ac:dyDescent="0.3"/>
    <row r="153" spans="1:25" s="25" customFormat="1" x14ac:dyDescent="0.3"/>
    <row r="154" spans="1:25" s="25" customFormat="1" x14ac:dyDescent="0.3"/>
    <row r="155" spans="1:25" s="25" customFormat="1" x14ac:dyDescent="0.3"/>
    <row r="156" spans="1:25" x14ac:dyDescent="0.3">
      <c r="A156" s="2"/>
      <c r="B156" s="2"/>
      <c r="C156" s="2"/>
      <c r="D156" s="2"/>
      <c r="E156" s="2"/>
      <c r="F156" s="2"/>
      <c r="G156" s="2"/>
      <c r="H156" s="2"/>
      <c r="I156" s="2"/>
      <c r="J156" s="2"/>
      <c r="K156" s="2"/>
      <c r="L156" s="2"/>
      <c r="M156" s="25"/>
      <c r="N156" s="25"/>
      <c r="O156" s="25"/>
      <c r="P156" s="25"/>
      <c r="Q156" s="25"/>
      <c r="R156" s="25"/>
      <c r="S156" s="25"/>
      <c r="T156" s="25"/>
      <c r="U156" s="25"/>
      <c r="V156" s="25"/>
      <c r="W156" s="25"/>
      <c r="X156" s="25"/>
      <c r="Y156" s="25"/>
    </row>
    <row r="157" spans="1:25" x14ac:dyDescent="0.3">
      <c r="A157" s="2"/>
      <c r="B157" s="2"/>
      <c r="C157" s="2"/>
      <c r="D157" s="2"/>
      <c r="E157" s="2"/>
      <c r="F157" s="2"/>
      <c r="G157" s="2"/>
      <c r="H157" s="2"/>
      <c r="I157" s="2"/>
      <c r="J157" s="2"/>
      <c r="K157" s="2"/>
      <c r="L157" s="2"/>
      <c r="M157" s="25"/>
      <c r="N157" s="25"/>
      <c r="O157" s="25"/>
      <c r="P157" s="25"/>
      <c r="Q157" s="25"/>
      <c r="R157" s="25"/>
      <c r="S157" s="25"/>
      <c r="T157" s="25"/>
      <c r="U157" s="25"/>
      <c r="V157" s="25"/>
      <c r="W157" s="25"/>
      <c r="X157" s="25"/>
      <c r="Y157" s="25"/>
    </row>
    <row r="158" spans="1:25" x14ac:dyDescent="0.3">
      <c r="A158" s="2"/>
      <c r="B158" s="2"/>
      <c r="C158" s="2"/>
      <c r="D158" s="2"/>
      <c r="E158" s="2"/>
      <c r="F158" s="2"/>
      <c r="G158" s="2"/>
      <c r="H158" s="2"/>
      <c r="I158" s="2"/>
      <c r="J158" s="2"/>
      <c r="K158" s="2"/>
      <c r="L158" s="2"/>
      <c r="M158" s="25"/>
      <c r="N158" s="25"/>
      <c r="O158" s="25"/>
      <c r="P158" s="25"/>
      <c r="Q158" s="25"/>
      <c r="R158" s="25"/>
      <c r="S158" s="25"/>
      <c r="T158" s="25"/>
      <c r="U158" s="25"/>
      <c r="V158" s="25"/>
      <c r="W158" s="25"/>
      <c r="X158" s="25"/>
      <c r="Y158" s="25"/>
    </row>
    <row r="159" spans="1:25" x14ac:dyDescent="0.3">
      <c r="A159" s="2"/>
      <c r="B159" s="2"/>
      <c r="C159" s="2"/>
      <c r="D159" s="2"/>
      <c r="E159" s="2"/>
      <c r="F159" s="2"/>
      <c r="G159" s="2"/>
      <c r="H159" s="2"/>
      <c r="I159" s="2"/>
      <c r="J159" s="2"/>
      <c r="K159" s="2"/>
      <c r="L159" s="2"/>
      <c r="M159" s="25"/>
      <c r="N159" s="25"/>
      <c r="O159" s="25"/>
      <c r="P159" s="25"/>
      <c r="Q159" s="25"/>
      <c r="R159" s="25"/>
      <c r="S159" s="25"/>
      <c r="T159" s="25"/>
      <c r="U159" s="25"/>
      <c r="V159" s="25"/>
      <c r="W159" s="25"/>
      <c r="X159" s="25"/>
      <c r="Y159" s="25"/>
    </row>
    <row r="160" spans="1:25" x14ac:dyDescent="0.3">
      <c r="A160" s="2"/>
      <c r="B160" s="2"/>
      <c r="C160" s="2"/>
      <c r="D160" s="2"/>
      <c r="E160" s="2"/>
      <c r="F160" s="2"/>
      <c r="G160" s="2"/>
      <c r="H160" s="2"/>
      <c r="I160" s="2"/>
      <c r="J160" s="2"/>
      <c r="K160" s="2"/>
      <c r="L160" s="2"/>
      <c r="M160" s="25"/>
      <c r="N160" s="25"/>
      <c r="O160" s="25"/>
      <c r="P160" s="25"/>
      <c r="Q160" s="25"/>
      <c r="R160" s="25"/>
      <c r="S160" s="25"/>
      <c r="T160" s="25"/>
      <c r="U160" s="25"/>
      <c r="V160" s="25"/>
      <c r="W160" s="25"/>
      <c r="X160" s="25"/>
      <c r="Y160" s="25"/>
    </row>
    <row r="161" spans="1:25" x14ac:dyDescent="0.3">
      <c r="A161" s="2"/>
      <c r="B161" s="2"/>
      <c r="C161" s="2"/>
      <c r="D161" s="2"/>
      <c r="E161" s="2"/>
      <c r="F161" s="2"/>
      <c r="G161" s="2"/>
      <c r="H161" s="2"/>
      <c r="I161" s="2"/>
      <c r="J161" s="2"/>
      <c r="K161" s="2"/>
      <c r="L161" s="2"/>
      <c r="M161" s="25"/>
      <c r="N161" s="25"/>
      <c r="O161" s="25"/>
      <c r="P161" s="25"/>
      <c r="Q161" s="25"/>
      <c r="R161" s="25"/>
      <c r="S161" s="25"/>
      <c r="T161" s="25"/>
      <c r="U161" s="25"/>
      <c r="V161" s="25"/>
      <c r="W161" s="25"/>
      <c r="X161" s="25"/>
      <c r="Y161" s="25"/>
    </row>
    <row r="162" spans="1:25" x14ac:dyDescent="0.3">
      <c r="A162" s="2"/>
      <c r="B162" s="2"/>
      <c r="C162" s="2"/>
      <c r="D162" s="2"/>
      <c r="E162" s="2"/>
      <c r="F162" s="2"/>
      <c r="G162" s="2"/>
      <c r="H162" s="2"/>
      <c r="I162" s="2"/>
      <c r="J162" s="2"/>
      <c r="K162" s="2"/>
      <c r="L162" s="2"/>
      <c r="M162" s="25"/>
      <c r="N162" s="25"/>
      <c r="O162" s="25"/>
      <c r="P162" s="25"/>
      <c r="Q162" s="25"/>
      <c r="R162" s="25"/>
      <c r="S162" s="25"/>
      <c r="T162" s="25"/>
      <c r="U162" s="25"/>
      <c r="V162" s="25"/>
      <c r="W162" s="25"/>
      <c r="X162" s="25"/>
      <c r="Y162" s="25"/>
    </row>
    <row r="163" spans="1:25" x14ac:dyDescent="0.3">
      <c r="A163" s="2"/>
      <c r="B163" s="2"/>
      <c r="C163" s="2"/>
      <c r="D163" s="2"/>
      <c r="E163" s="2"/>
      <c r="F163" s="2"/>
      <c r="G163" s="2"/>
      <c r="H163" s="2"/>
      <c r="I163" s="2"/>
      <c r="J163" s="2"/>
      <c r="K163" s="2"/>
      <c r="L163" s="2"/>
      <c r="M163" s="25"/>
      <c r="N163" s="25"/>
      <c r="O163" s="25"/>
      <c r="P163" s="25"/>
      <c r="Q163" s="25"/>
      <c r="R163" s="25"/>
      <c r="S163" s="25"/>
      <c r="T163" s="25"/>
      <c r="U163" s="25"/>
      <c r="V163" s="25"/>
      <c r="W163" s="25"/>
      <c r="X163" s="25"/>
      <c r="Y163" s="25"/>
    </row>
    <row r="164" spans="1:25" x14ac:dyDescent="0.3">
      <c r="A164" s="2"/>
      <c r="B164" s="2"/>
      <c r="C164" s="2"/>
      <c r="D164" s="2"/>
      <c r="E164" s="2"/>
      <c r="F164" s="2"/>
      <c r="G164" s="2"/>
      <c r="H164" s="2"/>
      <c r="I164" s="2"/>
      <c r="J164" s="2"/>
      <c r="K164" s="2"/>
      <c r="L164" s="2"/>
      <c r="M164" s="25"/>
      <c r="N164" s="25"/>
      <c r="O164" s="25"/>
      <c r="P164" s="25"/>
      <c r="Q164" s="25"/>
      <c r="R164" s="25"/>
      <c r="S164" s="25"/>
      <c r="T164" s="25"/>
      <c r="U164" s="25"/>
      <c r="V164" s="25"/>
      <c r="W164" s="25"/>
      <c r="X164" s="25"/>
      <c r="Y164" s="25"/>
    </row>
    <row r="165" spans="1:25" x14ac:dyDescent="0.3">
      <c r="A165" s="2"/>
      <c r="B165" s="2"/>
      <c r="C165" s="2"/>
      <c r="D165" s="2"/>
      <c r="E165" s="2"/>
      <c r="F165" s="2"/>
      <c r="G165" s="2"/>
      <c r="H165" s="2"/>
      <c r="I165" s="2"/>
      <c r="J165" s="2"/>
      <c r="K165" s="2"/>
      <c r="L165" s="2"/>
      <c r="M165" s="25"/>
      <c r="N165" s="25"/>
      <c r="O165" s="25"/>
      <c r="P165" s="25"/>
      <c r="Q165" s="25"/>
      <c r="R165" s="25"/>
      <c r="S165" s="25"/>
      <c r="T165" s="25"/>
      <c r="U165" s="25"/>
      <c r="V165" s="25"/>
      <c r="W165" s="25"/>
      <c r="X165" s="25"/>
      <c r="Y165" s="25"/>
    </row>
    <row r="166" spans="1:25" x14ac:dyDescent="0.3">
      <c r="A166" s="2"/>
      <c r="B166" s="2"/>
      <c r="C166" s="2"/>
      <c r="D166" s="2"/>
      <c r="E166" s="2"/>
      <c r="F166" s="2"/>
      <c r="G166" s="2"/>
      <c r="H166" s="2"/>
      <c r="I166" s="2"/>
      <c r="J166" s="2"/>
      <c r="K166" s="2"/>
      <c r="L166" s="2"/>
      <c r="M166" s="25"/>
      <c r="N166" s="25"/>
      <c r="O166" s="25"/>
      <c r="P166" s="25"/>
      <c r="Q166" s="25"/>
      <c r="R166" s="25"/>
      <c r="S166" s="25"/>
      <c r="T166" s="25"/>
      <c r="U166" s="25"/>
      <c r="V166" s="25"/>
      <c r="W166" s="25"/>
      <c r="X166" s="25"/>
      <c r="Y166" s="25"/>
    </row>
  </sheetData>
  <mergeCells count="11">
    <mergeCell ref="A32:H32"/>
    <mergeCell ref="A40:B40"/>
    <mergeCell ref="A41:H41"/>
    <mergeCell ref="A42:B42"/>
    <mergeCell ref="A1:B1"/>
    <mergeCell ref="A5:H5"/>
    <mergeCell ref="A6:H6"/>
    <mergeCell ref="A3:H3"/>
    <mergeCell ref="A11:H11"/>
    <mergeCell ref="A9:H9"/>
    <mergeCell ref="A8:H8"/>
  </mergeCells>
  <hyperlinks>
    <hyperlink ref="L56" r:id="rId1" xr:uid="{DCC6D5E2-C1CB-4E7C-8ABB-DE84D669EB96}"/>
    <hyperlink ref="B50" location="'Selection (optional)'!A1" display="Back" xr:uid="{A9387B52-BC04-4489-B1BC-A4388C12A69D}"/>
    <hyperlink ref="L1" location="'Selection (optional)'!A1" display="Back" xr:uid="{231F7586-3BD5-4C3E-B15A-32B6148F961E}"/>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FFB8-B912-4EEE-BB05-E6F889907B26}">
  <sheetPr codeName="Sheet211">
    <tabColor rgb="FFC00000"/>
  </sheetPr>
  <dimension ref="A1:AY347"/>
  <sheetViews>
    <sheetView workbookViewId="0">
      <selection activeCell="F17" sqref="F17"/>
    </sheetView>
  </sheetViews>
  <sheetFormatPr defaultColWidth="8.6640625" defaultRowHeight="14.4" x14ac:dyDescent="0.3"/>
  <cols>
    <col min="1" max="1" width="4.109375" style="1" customWidth="1"/>
    <col min="2" max="3" width="8.6640625" style="1"/>
    <col min="4" max="4" width="16" style="1" customWidth="1"/>
    <col min="5" max="5" width="36.88671875" style="1" customWidth="1"/>
    <col min="6" max="6" width="16.44140625" style="1" customWidth="1"/>
    <col min="7" max="10" width="8.6640625" style="1"/>
    <col min="11" max="51" width="9.109375" style="59" customWidth="1"/>
    <col min="52" max="16384" width="8.6640625" style="1"/>
  </cols>
  <sheetData>
    <row r="1" spans="1:10" ht="31.2" x14ac:dyDescent="0.6">
      <c r="A1" s="818" t="s">
        <v>258</v>
      </c>
      <c r="B1" s="818"/>
      <c r="C1" s="818"/>
      <c r="D1" s="51"/>
      <c r="E1" s="51"/>
      <c r="F1" s="51"/>
      <c r="G1" s="51"/>
      <c r="H1" s="51"/>
      <c r="I1" s="51"/>
      <c r="J1" s="51"/>
    </row>
    <row r="2" spans="1:10" x14ac:dyDescent="0.3">
      <c r="A2" s="51"/>
      <c r="B2" s="51"/>
      <c r="C2" s="51"/>
      <c r="D2" s="51"/>
      <c r="E2" s="51"/>
      <c r="F2" s="51"/>
      <c r="G2" s="51"/>
      <c r="H2" s="51"/>
      <c r="I2" s="51"/>
      <c r="J2" s="51"/>
    </row>
    <row r="3" spans="1:10" x14ac:dyDescent="0.3">
      <c r="A3" s="51"/>
      <c r="B3" s="51"/>
      <c r="C3" s="51"/>
      <c r="D3" s="51"/>
      <c r="E3" s="51"/>
      <c r="F3" s="51"/>
      <c r="G3" s="51"/>
      <c r="H3" s="51"/>
      <c r="I3" s="51"/>
      <c r="J3" s="51"/>
    </row>
    <row r="4" spans="1:10" x14ac:dyDescent="0.3">
      <c r="A4" s="51" t="s">
        <v>1620</v>
      </c>
      <c r="B4" s="51"/>
      <c r="C4" s="51"/>
      <c r="D4" s="51"/>
      <c r="E4" s="51"/>
      <c r="F4" s="51"/>
      <c r="G4" s="51"/>
      <c r="H4" s="51"/>
      <c r="I4" s="51"/>
      <c r="J4" s="51"/>
    </row>
    <row r="5" spans="1:10" x14ac:dyDescent="0.3">
      <c r="A5" s="51"/>
      <c r="B5" s="51"/>
      <c r="C5" s="51"/>
      <c r="D5" s="51"/>
      <c r="E5" s="51"/>
      <c r="F5" s="51"/>
      <c r="G5" s="51"/>
      <c r="H5" s="51"/>
      <c r="I5" s="51"/>
      <c r="J5" s="51"/>
    </row>
    <row r="6" spans="1:10" ht="30" customHeight="1" x14ac:dyDescent="0.3">
      <c r="A6" s="517" t="s">
        <v>1531</v>
      </c>
      <c r="B6" s="896" t="s">
        <v>256</v>
      </c>
      <c r="C6" s="896"/>
      <c r="D6" s="1006"/>
      <c r="E6" s="518"/>
      <c r="F6" s="517" t="s">
        <v>253</v>
      </c>
      <c r="G6" s="51"/>
      <c r="H6" s="51"/>
      <c r="I6" s="51"/>
      <c r="J6" s="51"/>
    </row>
    <row r="7" spans="1:10" ht="30" customHeight="1" x14ac:dyDescent="0.3">
      <c r="A7" s="517" t="s">
        <v>1532</v>
      </c>
      <c r="B7" s="896" t="s">
        <v>256</v>
      </c>
      <c r="C7" s="896"/>
      <c r="D7" s="1006"/>
      <c r="E7" s="518"/>
      <c r="F7" s="517" t="s">
        <v>1530</v>
      </c>
      <c r="G7" s="51"/>
      <c r="H7" s="51"/>
      <c r="I7" s="51"/>
      <c r="J7" s="51"/>
    </row>
    <row r="8" spans="1:10" ht="30" customHeight="1" x14ac:dyDescent="0.3">
      <c r="A8" s="517" t="s">
        <v>254</v>
      </c>
      <c r="B8" s="896" t="s">
        <v>257</v>
      </c>
      <c r="C8" s="896"/>
      <c r="D8" s="1006"/>
      <c r="E8" s="518"/>
      <c r="F8" s="517" t="s">
        <v>255</v>
      </c>
      <c r="G8" s="51"/>
      <c r="H8" s="51"/>
      <c r="I8" s="51"/>
      <c r="J8" s="51"/>
    </row>
    <row r="9" spans="1:10" ht="30" customHeight="1" x14ac:dyDescent="0.3">
      <c r="A9" s="517" t="s">
        <v>941</v>
      </c>
      <c r="B9" s="896" t="s">
        <v>1337</v>
      </c>
      <c r="C9" s="896"/>
      <c r="D9" s="1005"/>
      <c r="E9" s="518"/>
      <c r="F9" s="517" t="s">
        <v>1336</v>
      </c>
      <c r="G9" s="51"/>
      <c r="H9" s="51"/>
      <c r="I9" s="51"/>
      <c r="J9" s="51"/>
    </row>
    <row r="10" spans="1:10" ht="30" customHeight="1" x14ac:dyDescent="0.3">
      <c r="A10" s="517"/>
      <c r="B10" s="524"/>
      <c r="C10" s="524"/>
      <c r="D10" s="526"/>
      <c r="E10" s="519"/>
      <c r="F10" s="517"/>
      <c r="G10" s="51"/>
      <c r="H10" s="51"/>
      <c r="I10" s="51"/>
      <c r="J10" s="51"/>
    </row>
    <row r="11" spans="1:10" ht="30" customHeight="1" x14ac:dyDescent="0.3">
      <c r="A11" s="51"/>
      <c r="B11" s="51"/>
      <c r="C11" s="51"/>
      <c r="D11" s="51"/>
      <c r="E11" s="51"/>
      <c r="F11" s="51"/>
      <c r="G11" s="51"/>
      <c r="H11" s="51"/>
      <c r="I11" s="51"/>
      <c r="J11" s="51"/>
    </row>
    <row r="12" spans="1:10" x14ac:dyDescent="0.3">
      <c r="A12" s="51"/>
      <c r="B12" s="51"/>
      <c r="C12" s="51"/>
      <c r="D12" s="51"/>
      <c r="E12" s="51"/>
      <c r="F12" s="51"/>
      <c r="G12" s="51"/>
      <c r="H12" s="51"/>
      <c r="I12" s="51"/>
      <c r="J12" s="51"/>
    </row>
    <row r="13" spans="1:10" x14ac:dyDescent="0.3">
      <c r="A13" s="51"/>
      <c r="B13" s="51"/>
      <c r="C13" s="51"/>
      <c r="D13" s="51"/>
      <c r="E13" s="51"/>
      <c r="F13" s="51"/>
      <c r="G13" s="51"/>
      <c r="H13" s="51"/>
      <c r="I13" s="51"/>
      <c r="J13" s="51"/>
    </row>
    <row r="14" spans="1:10" x14ac:dyDescent="0.3">
      <c r="A14" s="51"/>
      <c r="B14" s="51"/>
      <c r="C14" s="51"/>
      <c r="D14" s="51"/>
      <c r="E14" s="51"/>
      <c r="F14" s="51"/>
      <c r="G14" s="51"/>
      <c r="H14" s="51"/>
      <c r="I14" s="51"/>
      <c r="J14" s="51"/>
    </row>
    <row r="15" spans="1:10" x14ac:dyDescent="0.3">
      <c r="A15" s="51"/>
      <c r="B15" s="51"/>
      <c r="C15" s="51"/>
      <c r="D15" s="51"/>
      <c r="E15" s="51"/>
      <c r="F15" s="51"/>
      <c r="G15" s="51"/>
      <c r="H15" s="51"/>
      <c r="I15" s="51"/>
      <c r="J15" s="51"/>
    </row>
    <row r="16" spans="1:10" x14ac:dyDescent="0.3">
      <c r="A16" s="51"/>
      <c r="B16" s="51"/>
      <c r="C16" s="51"/>
      <c r="D16" s="51"/>
      <c r="E16" s="51"/>
      <c r="F16" s="51"/>
      <c r="G16" s="51"/>
      <c r="H16" s="51"/>
      <c r="I16" s="51"/>
      <c r="J16" s="51"/>
    </row>
    <row r="17" spans="1:10" x14ac:dyDescent="0.3">
      <c r="A17" s="51"/>
      <c r="B17" s="1007" t="s">
        <v>1373</v>
      </c>
      <c r="C17" s="1007"/>
      <c r="D17" s="1007"/>
      <c r="E17" s="1007"/>
      <c r="F17" s="575" t="s">
        <v>1628</v>
      </c>
      <c r="H17" s="51"/>
      <c r="I17" s="51"/>
      <c r="J17" s="51"/>
    </row>
    <row r="18" spans="1:10" x14ac:dyDescent="0.3">
      <c r="A18" s="51"/>
      <c r="B18" s="51"/>
      <c r="C18" s="51"/>
      <c r="D18" s="51"/>
      <c r="E18" s="51"/>
      <c r="F18" s="51"/>
      <c r="G18" s="51"/>
      <c r="H18" s="51"/>
      <c r="I18" s="51"/>
      <c r="J18" s="51"/>
    </row>
    <row r="19" spans="1:10" x14ac:dyDescent="0.3">
      <c r="A19" s="51"/>
      <c r="B19" s="51"/>
      <c r="C19" s="51"/>
      <c r="D19" s="51"/>
      <c r="E19" s="51"/>
      <c r="F19" s="51"/>
      <c r="G19" s="51"/>
      <c r="H19" s="51"/>
      <c r="I19" s="51"/>
      <c r="J19" s="51"/>
    </row>
    <row r="20" spans="1:10" x14ac:dyDescent="0.3">
      <c r="A20" s="51"/>
      <c r="B20" s="51"/>
      <c r="C20" s="51"/>
      <c r="D20" s="51"/>
      <c r="E20" s="51"/>
      <c r="F20" s="51"/>
      <c r="G20" s="51"/>
      <c r="H20" s="51"/>
      <c r="I20" s="51"/>
      <c r="J20" s="51"/>
    </row>
    <row r="21" spans="1:10" x14ac:dyDescent="0.3">
      <c r="A21" s="51"/>
      <c r="B21" s="51"/>
      <c r="C21" s="51"/>
      <c r="D21" s="51"/>
      <c r="E21" s="51"/>
      <c r="F21" s="51"/>
      <c r="G21" s="51"/>
      <c r="H21" s="51"/>
      <c r="I21" s="51"/>
      <c r="J21" s="51"/>
    </row>
    <row r="22" spans="1:10" x14ac:dyDescent="0.3">
      <c r="A22" s="51"/>
      <c r="B22" s="51"/>
      <c r="C22" s="51"/>
      <c r="D22" s="51"/>
      <c r="E22" s="51"/>
      <c r="F22" s="51"/>
      <c r="G22" s="51"/>
      <c r="H22" s="51"/>
      <c r="I22" s="51"/>
      <c r="J22" s="51"/>
    </row>
    <row r="23" spans="1:10" x14ac:dyDescent="0.3">
      <c r="A23" s="51"/>
      <c r="B23" s="51"/>
      <c r="C23" s="51"/>
      <c r="D23" s="51"/>
      <c r="E23" s="51"/>
      <c r="F23" s="51"/>
      <c r="G23" s="51"/>
      <c r="H23" s="51"/>
      <c r="I23" s="51"/>
      <c r="J23" s="51"/>
    </row>
    <row r="24" spans="1:10" x14ac:dyDescent="0.3">
      <c r="A24" s="51"/>
      <c r="B24" s="51"/>
      <c r="C24" s="51"/>
      <c r="D24" s="51"/>
      <c r="E24" s="51"/>
      <c r="F24" s="51"/>
      <c r="G24" s="51"/>
      <c r="H24" s="51"/>
      <c r="I24" s="51"/>
      <c r="J24" s="51"/>
    </row>
    <row r="25" spans="1:10" x14ac:dyDescent="0.3">
      <c r="A25" s="51"/>
      <c r="B25" s="51"/>
      <c r="C25" s="51"/>
      <c r="D25" s="51"/>
      <c r="E25" s="51"/>
      <c r="F25" s="51"/>
      <c r="G25" s="51"/>
      <c r="H25" s="51"/>
      <c r="I25" s="51"/>
      <c r="J25" s="51"/>
    </row>
    <row r="26" spans="1:10" x14ac:dyDescent="0.3">
      <c r="A26" s="51"/>
      <c r="B26" s="51"/>
      <c r="C26" s="51"/>
      <c r="D26" s="51"/>
      <c r="E26" s="51"/>
      <c r="F26" s="51"/>
      <c r="G26" s="51"/>
      <c r="H26" s="51"/>
      <c r="I26" s="51"/>
      <c r="J26" s="51"/>
    </row>
    <row r="27" spans="1:10" x14ac:dyDescent="0.3">
      <c r="A27" s="51"/>
      <c r="B27" s="51"/>
      <c r="C27" s="51"/>
      <c r="D27" s="51"/>
      <c r="E27" s="51"/>
      <c r="F27" s="51"/>
      <c r="G27" s="51"/>
      <c r="H27" s="51"/>
      <c r="I27" s="51"/>
      <c r="J27" s="51"/>
    </row>
    <row r="28" spans="1:10" x14ac:dyDescent="0.3">
      <c r="A28" s="51"/>
      <c r="B28" s="51"/>
      <c r="C28" s="51"/>
      <c r="D28" s="51"/>
      <c r="E28" s="1004" t="s">
        <v>225</v>
      </c>
      <c r="F28" s="1004"/>
      <c r="G28" s="1004"/>
      <c r="H28" s="1004"/>
      <c r="I28" s="1004"/>
      <c r="J28" s="1004"/>
    </row>
    <row r="29" spans="1:10" s="59" customFormat="1" x14ac:dyDescent="0.3"/>
    <row r="30" spans="1:10" s="59" customFormat="1" x14ac:dyDescent="0.3"/>
    <row r="31" spans="1:10" s="59" customFormat="1" x14ac:dyDescent="0.3"/>
    <row r="32" spans="1:10" s="59" customFormat="1" x14ac:dyDescent="0.3"/>
    <row r="33" s="59" customFormat="1" x14ac:dyDescent="0.3"/>
    <row r="34" s="59" customFormat="1" x14ac:dyDescent="0.3"/>
    <row r="35" s="59" customFormat="1" x14ac:dyDescent="0.3"/>
    <row r="36" s="59" customFormat="1" x14ac:dyDescent="0.3"/>
    <row r="37" s="59" customFormat="1" x14ac:dyDescent="0.3"/>
    <row r="38" s="59" customFormat="1" x14ac:dyDescent="0.3"/>
    <row r="39" s="59" customFormat="1" x14ac:dyDescent="0.3"/>
    <row r="40" s="59" customFormat="1" x14ac:dyDescent="0.3"/>
    <row r="41" s="59" customFormat="1" x14ac:dyDescent="0.3"/>
    <row r="42" s="59" customFormat="1" x14ac:dyDescent="0.3"/>
    <row r="43" s="59" customFormat="1" x14ac:dyDescent="0.3"/>
    <row r="44" s="59" customFormat="1" x14ac:dyDescent="0.3"/>
    <row r="45" s="59" customFormat="1" x14ac:dyDescent="0.3"/>
    <row r="46" s="59" customFormat="1" x14ac:dyDescent="0.3"/>
    <row r="47" s="59" customFormat="1" x14ac:dyDescent="0.3"/>
    <row r="48" s="59" customFormat="1" x14ac:dyDescent="0.3"/>
    <row r="49" s="59" customFormat="1" x14ac:dyDescent="0.3"/>
    <row r="50" s="59" customFormat="1" x14ac:dyDescent="0.3"/>
    <row r="51" s="59" customFormat="1" x14ac:dyDescent="0.3"/>
    <row r="52" s="59" customFormat="1" x14ac:dyDescent="0.3"/>
    <row r="53" s="59" customFormat="1" x14ac:dyDescent="0.3"/>
    <row r="54" s="59" customFormat="1" x14ac:dyDescent="0.3"/>
    <row r="55" s="59" customFormat="1" x14ac:dyDescent="0.3"/>
    <row r="56" s="59" customFormat="1" x14ac:dyDescent="0.3"/>
    <row r="57" s="59" customFormat="1" x14ac:dyDescent="0.3"/>
    <row r="58" s="59" customFormat="1" x14ac:dyDescent="0.3"/>
    <row r="59" s="59" customFormat="1" x14ac:dyDescent="0.3"/>
    <row r="60" s="59" customFormat="1" x14ac:dyDescent="0.3"/>
    <row r="61" s="59" customFormat="1" x14ac:dyDescent="0.3"/>
    <row r="62" s="59" customFormat="1" x14ac:dyDescent="0.3"/>
    <row r="63" s="59" customFormat="1" x14ac:dyDescent="0.3"/>
    <row r="64" s="59" customFormat="1" x14ac:dyDescent="0.3"/>
    <row r="65" s="59" customFormat="1" x14ac:dyDescent="0.3"/>
    <row r="66" s="59" customFormat="1" x14ac:dyDescent="0.3"/>
    <row r="67" s="59" customFormat="1" x14ac:dyDescent="0.3"/>
    <row r="68" s="59" customFormat="1" x14ac:dyDescent="0.3"/>
    <row r="69" s="59" customFormat="1" x14ac:dyDescent="0.3"/>
    <row r="70" s="59" customFormat="1" x14ac:dyDescent="0.3"/>
    <row r="71" s="59" customFormat="1" x14ac:dyDescent="0.3"/>
    <row r="72" s="59" customFormat="1" x14ac:dyDescent="0.3"/>
    <row r="73" s="59" customFormat="1" x14ac:dyDescent="0.3"/>
    <row r="74" s="59" customFormat="1" x14ac:dyDescent="0.3"/>
    <row r="75" s="59" customFormat="1" x14ac:dyDescent="0.3"/>
    <row r="76" s="59" customFormat="1" x14ac:dyDescent="0.3"/>
    <row r="77" s="59" customFormat="1" x14ac:dyDescent="0.3"/>
    <row r="78" s="59" customFormat="1" x14ac:dyDescent="0.3"/>
    <row r="79" s="59" customFormat="1" x14ac:dyDescent="0.3"/>
    <row r="80" s="59" customFormat="1" x14ac:dyDescent="0.3"/>
    <row r="81" s="59" customFormat="1" x14ac:dyDescent="0.3"/>
    <row r="82" s="59" customFormat="1" x14ac:dyDescent="0.3"/>
    <row r="83" s="59" customFormat="1" x14ac:dyDescent="0.3"/>
    <row r="84" s="59" customFormat="1" x14ac:dyDescent="0.3"/>
    <row r="85" s="59" customFormat="1" x14ac:dyDescent="0.3"/>
    <row r="86" s="59" customFormat="1" x14ac:dyDescent="0.3"/>
    <row r="87" s="59" customFormat="1" x14ac:dyDescent="0.3"/>
    <row r="88" s="59" customFormat="1" x14ac:dyDescent="0.3"/>
    <row r="89" s="59" customFormat="1" x14ac:dyDescent="0.3"/>
    <row r="90" s="59" customFormat="1" x14ac:dyDescent="0.3"/>
    <row r="91" s="59" customFormat="1" x14ac:dyDescent="0.3"/>
    <row r="92" s="59" customFormat="1" x14ac:dyDescent="0.3"/>
    <row r="93" s="59" customFormat="1" x14ac:dyDescent="0.3"/>
    <row r="94" s="59" customFormat="1" x14ac:dyDescent="0.3"/>
    <row r="95" s="59" customFormat="1" x14ac:dyDescent="0.3"/>
    <row r="96" s="59" customFormat="1" x14ac:dyDescent="0.3"/>
    <row r="97" s="59" customFormat="1" x14ac:dyDescent="0.3"/>
    <row r="98" s="59" customFormat="1" x14ac:dyDescent="0.3"/>
    <row r="99" s="59" customFormat="1" x14ac:dyDescent="0.3"/>
    <row r="100" s="59" customFormat="1" x14ac:dyDescent="0.3"/>
    <row r="101" s="59" customFormat="1" x14ac:dyDescent="0.3"/>
    <row r="102" s="59" customFormat="1" x14ac:dyDescent="0.3"/>
    <row r="103" s="59" customFormat="1" x14ac:dyDescent="0.3"/>
    <row r="104" s="59" customFormat="1" x14ac:dyDescent="0.3"/>
    <row r="105" s="59" customFormat="1" x14ac:dyDescent="0.3"/>
    <row r="106" s="59" customFormat="1" x14ac:dyDescent="0.3"/>
    <row r="107" s="59" customFormat="1" x14ac:dyDescent="0.3"/>
    <row r="108" s="59" customFormat="1" x14ac:dyDescent="0.3"/>
    <row r="109" s="59" customFormat="1" x14ac:dyDescent="0.3"/>
    <row r="110" s="59" customFormat="1" x14ac:dyDescent="0.3"/>
    <row r="111" s="59" customFormat="1" x14ac:dyDescent="0.3"/>
    <row r="112" s="59" customFormat="1" x14ac:dyDescent="0.3"/>
    <row r="113" s="59" customFormat="1" x14ac:dyDescent="0.3"/>
    <row r="114" s="59" customFormat="1" x14ac:dyDescent="0.3"/>
    <row r="115" s="59" customFormat="1" x14ac:dyDescent="0.3"/>
    <row r="116" s="59" customFormat="1" x14ac:dyDescent="0.3"/>
    <row r="117" s="59" customFormat="1" x14ac:dyDescent="0.3"/>
    <row r="118" s="59" customFormat="1" x14ac:dyDescent="0.3"/>
    <row r="119" s="59" customFormat="1" x14ac:dyDescent="0.3"/>
    <row r="120" s="59" customFormat="1" x14ac:dyDescent="0.3"/>
    <row r="121" s="59" customFormat="1" x14ac:dyDescent="0.3"/>
    <row r="122" s="59" customFormat="1" x14ac:dyDescent="0.3"/>
    <row r="123" s="59" customFormat="1" x14ac:dyDescent="0.3"/>
    <row r="124" s="59" customFormat="1" x14ac:dyDescent="0.3"/>
    <row r="125" s="59" customFormat="1" x14ac:dyDescent="0.3"/>
    <row r="126" s="59" customFormat="1" x14ac:dyDescent="0.3"/>
    <row r="127" s="59" customFormat="1" x14ac:dyDescent="0.3"/>
    <row r="128" s="59" customFormat="1" x14ac:dyDescent="0.3"/>
    <row r="129" s="59" customFormat="1" x14ac:dyDescent="0.3"/>
    <row r="130" s="59" customFormat="1" x14ac:dyDescent="0.3"/>
    <row r="131" s="59" customFormat="1" x14ac:dyDescent="0.3"/>
    <row r="132" s="59" customFormat="1" x14ac:dyDescent="0.3"/>
    <row r="133" s="59" customFormat="1" x14ac:dyDescent="0.3"/>
    <row r="134" s="59" customFormat="1" x14ac:dyDescent="0.3"/>
    <row r="135" s="59" customFormat="1" x14ac:dyDescent="0.3"/>
    <row r="136" s="59" customFormat="1" x14ac:dyDescent="0.3"/>
    <row r="137" s="59" customFormat="1" x14ac:dyDescent="0.3"/>
    <row r="138" s="59" customFormat="1" x14ac:dyDescent="0.3"/>
    <row r="139" s="59" customFormat="1" x14ac:dyDescent="0.3"/>
    <row r="140" s="59" customFormat="1" x14ac:dyDescent="0.3"/>
    <row r="141" s="59" customFormat="1" x14ac:dyDescent="0.3"/>
    <row r="142" s="59" customFormat="1" x14ac:dyDescent="0.3"/>
    <row r="143" s="59" customFormat="1" x14ac:dyDescent="0.3"/>
    <row r="144" s="59" customFormat="1" x14ac:dyDescent="0.3"/>
    <row r="145" s="59" customFormat="1" x14ac:dyDescent="0.3"/>
    <row r="146" s="59" customFormat="1" x14ac:dyDescent="0.3"/>
    <row r="147" s="59" customFormat="1" x14ac:dyDescent="0.3"/>
    <row r="148" s="59" customFormat="1" x14ac:dyDescent="0.3"/>
    <row r="149" s="59" customFormat="1" x14ac:dyDescent="0.3"/>
    <row r="150" s="59" customFormat="1" x14ac:dyDescent="0.3"/>
    <row r="151" s="59" customFormat="1" x14ac:dyDescent="0.3"/>
    <row r="152" s="59" customFormat="1" x14ac:dyDescent="0.3"/>
    <row r="153" s="59" customFormat="1" x14ac:dyDescent="0.3"/>
    <row r="154" s="59" customFormat="1" x14ac:dyDescent="0.3"/>
    <row r="155" s="59" customFormat="1" x14ac:dyDescent="0.3"/>
    <row r="156" s="59" customFormat="1" x14ac:dyDescent="0.3"/>
    <row r="157" s="59" customFormat="1" x14ac:dyDescent="0.3"/>
    <row r="158" s="59" customFormat="1" x14ac:dyDescent="0.3"/>
    <row r="159" s="59" customFormat="1" x14ac:dyDescent="0.3"/>
    <row r="160" s="59" customFormat="1" x14ac:dyDescent="0.3"/>
    <row r="161" s="59" customFormat="1" x14ac:dyDescent="0.3"/>
    <row r="162" s="59" customFormat="1" x14ac:dyDescent="0.3"/>
    <row r="163" s="59" customFormat="1" x14ac:dyDescent="0.3"/>
    <row r="164" s="59" customFormat="1" x14ac:dyDescent="0.3"/>
    <row r="165" s="59" customFormat="1" x14ac:dyDescent="0.3"/>
    <row r="166" s="59" customFormat="1" x14ac:dyDescent="0.3"/>
    <row r="167" s="59" customFormat="1" x14ac:dyDescent="0.3"/>
    <row r="168" s="59" customFormat="1" x14ac:dyDescent="0.3"/>
    <row r="169" s="59" customFormat="1" x14ac:dyDescent="0.3"/>
    <row r="170" s="59" customFormat="1" x14ac:dyDescent="0.3"/>
    <row r="171" s="59" customFormat="1" x14ac:dyDescent="0.3"/>
    <row r="172" s="59" customFormat="1" x14ac:dyDescent="0.3"/>
    <row r="173" s="59" customFormat="1" x14ac:dyDescent="0.3"/>
    <row r="174" s="59" customFormat="1" x14ac:dyDescent="0.3"/>
    <row r="175" s="59" customFormat="1" x14ac:dyDescent="0.3"/>
    <row r="176" s="59" customFormat="1" x14ac:dyDescent="0.3"/>
    <row r="177" s="59" customFormat="1" x14ac:dyDescent="0.3"/>
    <row r="178" s="59" customFormat="1" x14ac:dyDescent="0.3"/>
    <row r="179" s="59" customFormat="1" x14ac:dyDescent="0.3"/>
    <row r="180" s="59" customFormat="1" x14ac:dyDescent="0.3"/>
    <row r="181" s="59" customFormat="1" x14ac:dyDescent="0.3"/>
    <row r="182" s="59" customFormat="1" x14ac:dyDescent="0.3"/>
    <row r="183" s="59" customFormat="1" x14ac:dyDescent="0.3"/>
    <row r="184" s="59" customFormat="1" x14ac:dyDescent="0.3"/>
    <row r="185" s="59" customFormat="1" x14ac:dyDescent="0.3"/>
    <row r="186" s="59" customFormat="1" x14ac:dyDescent="0.3"/>
    <row r="187" s="59" customFormat="1" x14ac:dyDescent="0.3"/>
    <row r="188" s="59" customFormat="1" x14ac:dyDescent="0.3"/>
    <row r="189" s="59" customFormat="1" x14ac:dyDescent="0.3"/>
    <row r="190" s="59" customFormat="1" x14ac:dyDescent="0.3"/>
    <row r="191" s="59" customFormat="1" x14ac:dyDescent="0.3"/>
    <row r="192" s="59" customFormat="1" x14ac:dyDescent="0.3"/>
    <row r="193" s="59" customFormat="1" x14ac:dyDescent="0.3"/>
    <row r="194" s="59" customFormat="1" x14ac:dyDescent="0.3"/>
    <row r="195" s="59" customFormat="1" x14ac:dyDescent="0.3"/>
    <row r="196" s="59" customFormat="1" x14ac:dyDescent="0.3"/>
    <row r="197" s="59" customFormat="1" x14ac:dyDescent="0.3"/>
    <row r="198" s="59" customFormat="1" x14ac:dyDescent="0.3"/>
    <row r="199" s="59" customFormat="1" x14ac:dyDescent="0.3"/>
    <row r="200" s="59" customFormat="1" x14ac:dyDescent="0.3"/>
    <row r="201" s="59" customFormat="1" x14ac:dyDescent="0.3"/>
    <row r="202" s="59" customFormat="1" x14ac:dyDescent="0.3"/>
    <row r="203" s="59" customFormat="1" x14ac:dyDescent="0.3"/>
    <row r="204" s="59" customFormat="1" x14ac:dyDescent="0.3"/>
    <row r="205" s="59" customFormat="1" x14ac:dyDescent="0.3"/>
    <row r="206" s="59" customFormat="1" x14ac:dyDescent="0.3"/>
    <row r="207" s="59" customFormat="1" x14ac:dyDescent="0.3"/>
    <row r="208" s="59" customFormat="1" x14ac:dyDescent="0.3"/>
    <row r="209" s="59" customFormat="1" x14ac:dyDescent="0.3"/>
    <row r="210" s="59" customFormat="1" x14ac:dyDescent="0.3"/>
    <row r="211" s="59" customFormat="1" x14ac:dyDescent="0.3"/>
    <row r="212" s="59" customFormat="1" x14ac:dyDescent="0.3"/>
    <row r="213" s="59" customFormat="1" x14ac:dyDescent="0.3"/>
    <row r="214" s="59" customFormat="1" x14ac:dyDescent="0.3"/>
    <row r="215" s="59" customFormat="1" x14ac:dyDescent="0.3"/>
    <row r="216" s="59" customFormat="1" x14ac:dyDescent="0.3"/>
    <row r="217" s="59" customFormat="1" x14ac:dyDescent="0.3"/>
    <row r="218" s="59" customFormat="1" x14ac:dyDescent="0.3"/>
    <row r="219" s="59" customFormat="1" x14ac:dyDescent="0.3"/>
    <row r="220" s="59" customFormat="1" x14ac:dyDescent="0.3"/>
    <row r="221" s="59" customFormat="1" x14ac:dyDescent="0.3"/>
    <row r="222" s="59" customFormat="1" x14ac:dyDescent="0.3"/>
    <row r="223" s="59" customFormat="1" x14ac:dyDescent="0.3"/>
    <row r="224" s="59" customFormat="1" x14ac:dyDescent="0.3"/>
    <row r="225" s="59" customFormat="1" x14ac:dyDescent="0.3"/>
    <row r="226" s="59" customFormat="1" x14ac:dyDescent="0.3"/>
    <row r="227" s="59" customFormat="1" x14ac:dyDescent="0.3"/>
    <row r="228" s="59" customFormat="1" x14ac:dyDescent="0.3"/>
    <row r="229" s="59" customFormat="1" x14ac:dyDescent="0.3"/>
    <row r="230" s="59" customFormat="1" x14ac:dyDescent="0.3"/>
    <row r="231" s="59" customFormat="1" x14ac:dyDescent="0.3"/>
    <row r="232" s="59" customFormat="1" x14ac:dyDescent="0.3"/>
    <row r="233" s="59" customFormat="1" x14ac:dyDescent="0.3"/>
    <row r="234" s="59" customFormat="1" x14ac:dyDescent="0.3"/>
    <row r="235" s="59" customFormat="1" x14ac:dyDescent="0.3"/>
    <row r="236" s="59" customFormat="1" x14ac:dyDescent="0.3"/>
    <row r="237" s="59" customFormat="1" x14ac:dyDescent="0.3"/>
    <row r="238" s="59" customFormat="1" x14ac:dyDescent="0.3"/>
    <row r="239" s="59" customFormat="1" x14ac:dyDescent="0.3"/>
    <row r="240" s="59" customFormat="1" x14ac:dyDescent="0.3"/>
    <row r="241" s="59" customFormat="1" x14ac:dyDescent="0.3"/>
    <row r="242" s="59" customFormat="1" x14ac:dyDescent="0.3"/>
    <row r="243" s="59" customFormat="1" x14ac:dyDescent="0.3"/>
    <row r="244" s="59" customFormat="1" x14ac:dyDescent="0.3"/>
    <row r="245" s="59" customFormat="1" x14ac:dyDescent="0.3"/>
    <row r="246" s="59" customFormat="1" x14ac:dyDescent="0.3"/>
    <row r="247" s="59" customFormat="1" x14ac:dyDescent="0.3"/>
    <row r="248" s="59" customFormat="1" x14ac:dyDescent="0.3"/>
    <row r="249" s="59" customFormat="1" x14ac:dyDescent="0.3"/>
    <row r="250" s="59" customFormat="1" x14ac:dyDescent="0.3"/>
    <row r="251" s="59" customFormat="1" x14ac:dyDescent="0.3"/>
    <row r="252" s="59" customFormat="1" x14ac:dyDescent="0.3"/>
    <row r="253" s="59" customFormat="1" x14ac:dyDescent="0.3"/>
    <row r="254" s="59" customFormat="1" x14ac:dyDescent="0.3"/>
    <row r="255" s="59" customFormat="1" x14ac:dyDescent="0.3"/>
    <row r="256" s="59" customFormat="1" x14ac:dyDescent="0.3"/>
    <row r="257" s="59" customFormat="1" x14ac:dyDescent="0.3"/>
    <row r="258" s="59" customFormat="1" x14ac:dyDescent="0.3"/>
    <row r="259" s="59" customFormat="1" x14ac:dyDescent="0.3"/>
    <row r="260" s="59" customFormat="1" x14ac:dyDescent="0.3"/>
    <row r="261" s="59" customFormat="1" x14ac:dyDescent="0.3"/>
    <row r="262" s="59" customFormat="1" x14ac:dyDescent="0.3"/>
    <row r="263" s="59" customFormat="1" x14ac:dyDescent="0.3"/>
    <row r="264" s="59" customFormat="1" x14ac:dyDescent="0.3"/>
    <row r="265" s="59" customFormat="1" x14ac:dyDescent="0.3"/>
    <row r="266" s="59" customFormat="1" x14ac:dyDescent="0.3"/>
    <row r="267" s="59" customFormat="1" x14ac:dyDescent="0.3"/>
    <row r="268" s="59" customFormat="1" x14ac:dyDescent="0.3"/>
    <row r="269" s="59" customFormat="1" x14ac:dyDescent="0.3"/>
    <row r="270" s="59" customFormat="1" x14ac:dyDescent="0.3"/>
    <row r="271" s="59" customFormat="1" x14ac:dyDescent="0.3"/>
    <row r="272" s="59" customFormat="1" x14ac:dyDescent="0.3"/>
    <row r="273" s="59" customFormat="1" x14ac:dyDescent="0.3"/>
    <row r="274" s="59" customFormat="1" x14ac:dyDescent="0.3"/>
    <row r="275" s="59" customFormat="1" x14ac:dyDescent="0.3"/>
    <row r="276" s="59" customFormat="1" x14ac:dyDescent="0.3"/>
    <row r="277" s="59" customFormat="1" x14ac:dyDescent="0.3"/>
    <row r="278" s="59" customFormat="1" x14ac:dyDescent="0.3"/>
    <row r="279" s="59" customFormat="1" x14ac:dyDescent="0.3"/>
    <row r="280" s="59" customFormat="1" x14ac:dyDescent="0.3"/>
    <row r="281" s="59" customFormat="1" x14ac:dyDescent="0.3"/>
    <row r="282" s="59" customFormat="1" x14ac:dyDescent="0.3"/>
    <row r="283" s="59" customFormat="1" x14ac:dyDescent="0.3"/>
    <row r="284" s="59" customFormat="1" x14ac:dyDescent="0.3"/>
    <row r="285" s="59" customFormat="1" x14ac:dyDescent="0.3"/>
    <row r="286" s="59" customFormat="1" x14ac:dyDescent="0.3"/>
    <row r="287" s="59" customFormat="1" x14ac:dyDescent="0.3"/>
    <row r="288" s="59" customFormat="1" x14ac:dyDescent="0.3"/>
    <row r="289" s="59" customFormat="1" x14ac:dyDescent="0.3"/>
    <row r="290" s="59" customFormat="1" x14ac:dyDescent="0.3"/>
    <row r="291" s="59" customFormat="1" x14ac:dyDescent="0.3"/>
    <row r="292" s="59" customFormat="1" x14ac:dyDescent="0.3"/>
    <row r="293" s="59" customFormat="1" x14ac:dyDescent="0.3"/>
    <row r="294" s="59" customFormat="1" x14ac:dyDescent="0.3"/>
    <row r="295" s="59" customFormat="1" x14ac:dyDescent="0.3"/>
    <row r="296" s="59" customFormat="1" x14ac:dyDescent="0.3"/>
    <row r="297" s="59" customFormat="1" x14ac:dyDescent="0.3"/>
    <row r="298" s="59" customFormat="1" x14ac:dyDescent="0.3"/>
    <row r="299" s="59" customFormat="1" x14ac:dyDescent="0.3"/>
    <row r="300" s="59" customFormat="1" x14ac:dyDescent="0.3"/>
    <row r="301" s="59" customFormat="1" x14ac:dyDescent="0.3"/>
    <row r="302" s="59" customFormat="1" x14ac:dyDescent="0.3"/>
    <row r="303" s="59" customFormat="1" x14ac:dyDescent="0.3"/>
    <row r="304" s="59" customFormat="1" x14ac:dyDescent="0.3"/>
    <row r="305" s="59" customFormat="1" x14ac:dyDescent="0.3"/>
    <row r="306" s="59" customFormat="1" x14ac:dyDescent="0.3"/>
    <row r="307" s="59" customFormat="1" x14ac:dyDescent="0.3"/>
    <row r="308" s="59" customFormat="1" x14ac:dyDescent="0.3"/>
    <row r="309" s="59" customFormat="1" x14ac:dyDescent="0.3"/>
    <row r="310" s="59" customFormat="1" x14ac:dyDescent="0.3"/>
    <row r="311" s="59" customFormat="1" x14ac:dyDescent="0.3"/>
    <row r="312" s="59" customFormat="1" x14ac:dyDescent="0.3"/>
    <row r="313" s="59" customFormat="1" x14ac:dyDescent="0.3"/>
    <row r="314" s="59" customFormat="1" x14ac:dyDescent="0.3"/>
    <row r="315" s="59" customFormat="1" x14ac:dyDescent="0.3"/>
    <row r="316" s="59" customFormat="1" x14ac:dyDescent="0.3"/>
    <row r="317" s="59" customFormat="1" x14ac:dyDescent="0.3"/>
    <row r="318" s="59" customFormat="1" x14ac:dyDescent="0.3"/>
    <row r="319" s="59" customFormat="1" x14ac:dyDescent="0.3"/>
    <row r="320" s="59" customFormat="1" x14ac:dyDescent="0.3"/>
    <row r="321" s="59" customFormat="1" x14ac:dyDescent="0.3"/>
    <row r="322" s="59" customFormat="1" x14ac:dyDescent="0.3"/>
    <row r="323" s="59" customFormat="1" x14ac:dyDescent="0.3"/>
    <row r="324" s="59" customFormat="1" x14ac:dyDescent="0.3"/>
    <row r="325" s="59" customFormat="1" x14ac:dyDescent="0.3"/>
    <row r="326" s="59" customFormat="1" x14ac:dyDescent="0.3"/>
    <row r="327" s="59" customFormat="1" x14ac:dyDescent="0.3"/>
    <row r="328" s="59" customFormat="1" x14ac:dyDescent="0.3"/>
    <row r="329" s="59" customFormat="1" x14ac:dyDescent="0.3"/>
    <row r="330" s="59" customFormat="1" x14ac:dyDescent="0.3"/>
    <row r="331" s="59" customFormat="1" x14ac:dyDescent="0.3"/>
    <row r="332" s="59" customFormat="1" x14ac:dyDescent="0.3"/>
    <row r="333" s="59" customFormat="1" x14ac:dyDescent="0.3"/>
    <row r="334" s="59" customFormat="1" x14ac:dyDescent="0.3"/>
    <row r="335" s="59" customFormat="1" x14ac:dyDescent="0.3"/>
    <row r="336" s="59" customFormat="1" x14ac:dyDescent="0.3"/>
    <row r="337" s="59" customFormat="1" x14ac:dyDescent="0.3"/>
    <row r="338" s="59" customFormat="1" x14ac:dyDescent="0.3"/>
    <row r="339" s="59" customFormat="1" x14ac:dyDescent="0.3"/>
    <row r="340" s="59" customFormat="1" x14ac:dyDescent="0.3"/>
    <row r="341" s="59" customFormat="1" x14ac:dyDescent="0.3"/>
    <row r="342" s="59" customFormat="1" x14ac:dyDescent="0.3"/>
    <row r="343" s="59" customFormat="1" x14ac:dyDescent="0.3"/>
    <row r="344" s="59" customFormat="1" x14ac:dyDescent="0.3"/>
    <row r="345" s="59" customFormat="1" x14ac:dyDescent="0.3"/>
    <row r="346" s="59" customFormat="1" x14ac:dyDescent="0.3"/>
    <row r="347" s="59" customFormat="1" x14ac:dyDescent="0.3"/>
  </sheetData>
  <mergeCells count="7">
    <mergeCell ref="E28:J28"/>
    <mergeCell ref="A1:C1"/>
    <mergeCell ref="B9:D9"/>
    <mergeCell ref="B8:D8"/>
    <mergeCell ref="B6:D6"/>
    <mergeCell ref="B17:E17"/>
    <mergeCell ref="B7:D7"/>
  </mergeCells>
  <hyperlinks>
    <hyperlink ref="E28" r:id="rId1" xr:uid="{2A3E9550-D4A9-496A-A9F7-E4A724C39348}"/>
    <hyperlink ref="B17" location="'Link tool'!A1" display="Back to Intervention selection" xr:uid="{8E79217D-1DE0-4154-9C2C-E5FE9F55C9B1}"/>
    <hyperlink ref="B17:E17" location="'6. Interventions (description)'!A1" display="Back to phase 6: Interventions" xr:uid="{1EF0AFEC-E935-4C4B-8BDA-1E7A5EE427E2}"/>
    <hyperlink ref="F17" location="'Final advise'!A1" display="Next to 'Final advise' " xr:uid="{32EDE0D4-B593-4632-8596-7CE90B71A55E}"/>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20BA6-1D8D-4AF2-9E81-5CB87205BDDA}">
  <sheetPr>
    <tabColor rgb="FFFF0000"/>
  </sheetPr>
  <dimension ref="A1:BM1272"/>
  <sheetViews>
    <sheetView topLeftCell="A97" zoomScaleNormal="100" workbookViewId="0">
      <selection activeCell="C104" sqref="C104"/>
    </sheetView>
  </sheetViews>
  <sheetFormatPr defaultRowHeight="14.4" x14ac:dyDescent="0.3"/>
  <cols>
    <col min="1" max="1" width="8.6640625" style="2"/>
    <col min="2" max="2" width="10.88671875" style="2" customWidth="1"/>
    <col min="3" max="17" width="8.6640625" style="2"/>
    <col min="18" max="18" width="17.88671875" style="2" customWidth="1"/>
    <col min="19" max="19" width="8.6640625" style="2"/>
    <col min="20" max="20" width="4.5546875" style="2" customWidth="1"/>
    <col min="21" max="65" width="8.6640625" style="25"/>
  </cols>
  <sheetData>
    <row r="1" spans="1:19" ht="31.2" x14ac:dyDescent="0.6">
      <c r="A1" s="818" t="s">
        <v>1582</v>
      </c>
      <c r="B1" s="818"/>
      <c r="C1" s="818"/>
      <c r="D1" s="818"/>
    </row>
    <row r="4" spans="1:19" x14ac:dyDescent="0.3">
      <c r="B4" s="525" t="s">
        <v>1484</v>
      </c>
      <c r="C4" s="524"/>
      <c r="D4" s="526"/>
      <c r="E4" s="519"/>
      <c r="F4" s="517"/>
      <c r="G4" s="51"/>
      <c r="H4" s="51"/>
      <c r="I4" s="51"/>
      <c r="J4" s="51"/>
      <c r="K4" s="51"/>
      <c r="L4" s="51"/>
      <c r="M4" s="51"/>
      <c r="N4" s="51"/>
      <c r="O4" s="51"/>
      <c r="P4" s="51"/>
      <c r="Q4" s="51"/>
      <c r="R4" s="51"/>
    </row>
    <row r="5" spans="1:19" ht="30" customHeight="1" x14ac:dyDescent="0.3">
      <c r="B5" s="876" t="s">
        <v>1629</v>
      </c>
      <c r="C5" s="876"/>
      <c r="D5" s="876"/>
      <c r="E5" s="876"/>
      <c r="F5" s="876"/>
      <c r="G5" s="876"/>
      <c r="H5" s="876"/>
      <c r="I5" s="876"/>
      <c r="J5" s="876"/>
      <c r="K5" s="876"/>
      <c r="L5" s="876"/>
      <c r="M5" s="876"/>
      <c r="N5" s="876"/>
      <c r="O5" s="876"/>
      <c r="P5" s="876"/>
      <c r="Q5" s="876"/>
      <c r="R5" s="876"/>
      <c r="S5" s="876"/>
    </row>
    <row r="6" spans="1:19" x14ac:dyDescent="0.3">
      <c r="B6" s="798"/>
      <c r="C6" s="798"/>
      <c r="D6" s="798"/>
      <c r="E6" s="798"/>
      <c r="F6" s="798"/>
      <c r="G6" s="798"/>
      <c r="H6" s="798"/>
      <c r="I6" s="798"/>
      <c r="J6" s="798"/>
      <c r="K6" s="798"/>
      <c r="L6" s="798"/>
      <c r="M6" s="798"/>
      <c r="N6" s="798"/>
      <c r="O6" s="798"/>
      <c r="P6" s="798"/>
      <c r="Q6" s="798"/>
      <c r="R6" s="798"/>
      <c r="S6" s="798"/>
    </row>
    <row r="7" spans="1:19" x14ac:dyDescent="0.3">
      <c r="B7" s="573" t="s">
        <v>1630</v>
      </c>
      <c r="C7" s="524"/>
      <c r="D7" s="526"/>
      <c r="E7" s="519"/>
      <c r="F7" s="517"/>
      <c r="G7" s="51"/>
      <c r="H7" s="51"/>
      <c r="I7" s="51"/>
      <c r="J7" s="51"/>
      <c r="K7" s="51"/>
      <c r="L7" s="51"/>
      <c r="M7" s="51"/>
      <c r="N7" s="51"/>
      <c r="O7" s="51"/>
      <c r="P7" s="51"/>
      <c r="Q7" s="51"/>
      <c r="R7" s="51"/>
    </row>
    <row r="8" spans="1:19" x14ac:dyDescent="0.3">
      <c r="B8" s="573" t="s">
        <v>1621</v>
      </c>
      <c r="C8" s="572"/>
      <c r="D8" s="574"/>
      <c r="E8" s="519"/>
      <c r="F8" s="517"/>
      <c r="G8" s="51"/>
      <c r="H8" s="51"/>
      <c r="I8" s="51"/>
      <c r="J8" s="51"/>
      <c r="K8" s="51"/>
      <c r="L8" s="51"/>
      <c r="M8" s="51"/>
      <c r="N8" s="51"/>
      <c r="O8" s="51"/>
      <c r="P8" s="51"/>
      <c r="Q8" s="51"/>
      <c r="R8" s="51"/>
    </row>
    <row r="9" spans="1:19" x14ac:dyDescent="0.3">
      <c r="B9" s="573" t="s">
        <v>1622</v>
      </c>
      <c r="C9" s="572"/>
      <c r="D9" s="574"/>
      <c r="E9" s="519"/>
      <c r="F9" s="517"/>
      <c r="G9" s="51"/>
      <c r="H9" s="51"/>
      <c r="I9" s="51"/>
      <c r="J9" s="51"/>
      <c r="K9" s="51"/>
      <c r="L9" s="51"/>
      <c r="M9" s="51"/>
      <c r="N9" s="51"/>
      <c r="O9" s="51"/>
      <c r="P9" s="51"/>
      <c r="Q9" s="51"/>
      <c r="R9" s="51"/>
    </row>
    <row r="10" spans="1:19" x14ac:dyDescent="0.3">
      <c r="B10" s="51"/>
      <c r="C10" s="524"/>
      <c r="D10" s="526"/>
      <c r="E10" s="519"/>
      <c r="F10" s="517"/>
      <c r="G10" s="51"/>
      <c r="H10" s="51"/>
      <c r="I10" s="51"/>
      <c r="J10" s="51"/>
      <c r="K10" s="51"/>
      <c r="L10" s="51"/>
      <c r="M10" s="51"/>
      <c r="N10" s="51"/>
      <c r="O10" s="51"/>
      <c r="P10" s="51"/>
      <c r="Q10" s="51"/>
      <c r="R10" s="51"/>
    </row>
    <row r="11" spans="1:19" x14ac:dyDescent="0.3">
      <c r="B11" s="51"/>
      <c r="C11" s="572"/>
      <c r="D11" s="574"/>
      <c r="E11" s="519"/>
      <c r="F11" s="517"/>
      <c r="G11" s="51"/>
      <c r="H11" s="51"/>
      <c r="I11" s="51"/>
      <c r="J11" s="51"/>
      <c r="K11" s="51"/>
      <c r="L11" s="51"/>
      <c r="M11" s="51"/>
      <c r="N11" s="51"/>
      <c r="O11" s="51"/>
      <c r="P11" s="51"/>
      <c r="Q11" s="51"/>
      <c r="R11" s="51"/>
    </row>
    <row r="12" spans="1:19" x14ac:dyDescent="0.3">
      <c r="B12" s="51"/>
      <c r="C12" s="524"/>
      <c r="D12" s="526"/>
      <c r="E12" s="519"/>
      <c r="F12" s="517"/>
      <c r="G12" s="51"/>
      <c r="H12" s="51"/>
      <c r="I12" s="51"/>
      <c r="J12" s="51"/>
      <c r="K12" s="51"/>
      <c r="L12" s="51"/>
      <c r="M12" s="51"/>
      <c r="N12" s="51"/>
      <c r="O12" s="51"/>
      <c r="P12" s="51"/>
      <c r="Q12" s="51"/>
      <c r="R12" s="51"/>
    </row>
    <row r="13" spans="1:19" x14ac:dyDescent="0.3">
      <c r="B13" s="51"/>
      <c r="C13" s="524"/>
      <c r="D13" s="526"/>
      <c r="E13" s="519"/>
      <c r="F13" s="517"/>
      <c r="G13" s="51"/>
      <c r="H13" s="51"/>
      <c r="I13" s="51"/>
      <c r="J13" s="51"/>
      <c r="K13" s="51"/>
      <c r="L13" s="51"/>
      <c r="M13" s="51"/>
      <c r="N13" s="51"/>
      <c r="O13" s="51"/>
      <c r="P13" s="51"/>
      <c r="Q13" s="51"/>
      <c r="R13" s="51"/>
    </row>
    <row r="14" spans="1:19" x14ac:dyDescent="0.3">
      <c r="B14" s="51"/>
      <c r="C14" s="524"/>
      <c r="D14" s="526"/>
      <c r="E14" s="519"/>
      <c r="F14" s="517"/>
      <c r="G14" s="51"/>
      <c r="H14" s="51"/>
      <c r="I14" s="51"/>
      <c r="J14" s="51"/>
      <c r="K14" s="51"/>
      <c r="L14" s="51"/>
      <c r="M14" s="51"/>
      <c r="N14" s="51"/>
      <c r="O14" s="51"/>
      <c r="P14" s="51"/>
      <c r="Q14" s="51"/>
      <c r="R14" s="51"/>
    </row>
    <row r="15" spans="1:19" x14ac:dyDescent="0.3">
      <c r="B15" s="524"/>
      <c r="C15" s="524"/>
      <c r="D15" s="526"/>
      <c r="E15" s="519"/>
      <c r="F15" s="517"/>
      <c r="G15" s="51"/>
      <c r="H15" s="51"/>
      <c r="I15" s="51"/>
      <c r="J15" s="51"/>
      <c r="K15" s="51"/>
      <c r="L15" s="51"/>
      <c r="M15" s="51"/>
      <c r="N15" s="51"/>
      <c r="O15" s="51"/>
      <c r="P15" s="51"/>
      <c r="Q15" s="51"/>
      <c r="R15" s="51"/>
    </row>
    <row r="16" spans="1:19" x14ac:dyDescent="0.3">
      <c r="B16" s="524"/>
      <c r="C16" s="524"/>
      <c r="D16" s="526"/>
      <c r="E16" s="519"/>
      <c r="F16" s="517"/>
      <c r="G16" s="51"/>
      <c r="H16" s="51"/>
      <c r="I16" s="51"/>
      <c r="J16" s="51"/>
      <c r="K16" s="51"/>
      <c r="L16" s="51"/>
      <c r="M16" s="51"/>
      <c r="N16" s="51"/>
      <c r="O16" s="51"/>
      <c r="P16" s="51"/>
      <c r="Q16" s="51"/>
      <c r="R16" s="51"/>
    </row>
    <row r="17" spans="2:20" x14ac:dyDescent="0.3">
      <c r="B17" s="524"/>
      <c r="C17" s="524"/>
      <c r="D17" s="526"/>
      <c r="E17" s="519"/>
      <c r="F17" s="517"/>
      <c r="G17" s="51"/>
      <c r="H17" s="51"/>
      <c r="I17" s="51"/>
      <c r="J17" s="51"/>
      <c r="K17" s="51"/>
      <c r="L17" s="51"/>
      <c r="M17" s="51"/>
      <c r="N17" s="51"/>
      <c r="O17" s="51"/>
      <c r="P17" s="51"/>
      <c r="Q17" s="51"/>
      <c r="R17" s="51"/>
    </row>
    <row r="18" spans="2:20" x14ac:dyDescent="0.3">
      <c r="B18" s="524"/>
      <c r="C18" s="524"/>
      <c r="D18" s="526"/>
      <c r="E18" s="519"/>
      <c r="F18" s="517"/>
      <c r="G18" s="51"/>
      <c r="H18" s="51"/>
      <c r="I18" s="51"/>
      <c r="J18" s="51"/>
      <c r="K18" s="51"/>
      <c r="L18" s="51"/>
      <c r="M18" s="51"/>
      <c r="N18" s="51"/>
      <c r="O18" s="51"/>
      <c r="P18" s="51"/>
      <c r="Q18" s="51"/>
      <c r="R18" s="51"/>
    </row>
    <row r="19" spans="2:20" x14ac:dyDescent="0.3">
      <c r="C19" s="524"/>
      <c r="D19" s="526"/>
      <c r="E19" s="519"/>
      <c r="F19" s="517"/>
      <c r="G19" s="51"/>
      <c r="H19" s="51"/>
      <c r="I19" s="51"/>
      <c r="J19" s="51"/>
      <c r="K19" s="51"/>
      <c r="L19" s="51"/>
      <c r="M19" s="51"/>
      <c r="N19" s="51"/>
    </row>
    <row r="20" spans="2:20" x14ac:dyDescent="0.3">
      <c r="B20" s="525"/>
      <c r="C20" s="524"/>
      <c r="D20" s="526"/>
      <c r="E20" s="519"/>
      <c r="F20" s="517"/>
      <c r="G20" s="51"/>
      <c r="H20" s="51"/>
      <c r="I20" s="51"/>
      <c r="J20" s="51"/>
      <c r="K20" s="51"/>
      <c r="L20" s="51"/>
      <c r="M20" s="51"/>
      <c r="N20" s="51"/>
      <c r="O20" s="26"/>
      <c r="P20" s="26"/>
      <c r="Q20" s="26"/>
      <c r="R20" s="51"/>
    </row>
    <row r="21" spans="2:20" x14ac:dyDescent="0.3">
      <c r="B21" s="525"/>
      <c r="C21" s="524"/>
      <c r="D21" s="526"/>
      <c r="E21" s="519"/>
      <c r="F21" s="517"/>
      <c r="G21" s="51"/>
      <c r="H21" s="51"/>
      <c r="I21" s="51"/>
      <c r="J21" s="51"/>
      <c r="K21" s="51"/>
      <c r="L21" s="51"/>
      <c r="M21" s="51"/>
      <c r="N21" s="51"/>
      <c r="O21" s="26"/>
      <c r="P21" s="26"/>
      <c r="Q21" s="26"/>
      <c r="R21" s="51"/>
    </row>
    <row r="22" spans="2:20" x14ac:dyDescent="0.3">
      <c r="B22" s="525"/>
      <c r="C22" s="524"/>
      <c r="D22" s="526"/>
      <c r="E22" s="519"/>
      <c r="F22" s="517"/>
      <c r="G22" s="51"/>
      <c r="H22" s="51"/>
      <c r="I22" s="51"/>
      <c r="J22" s="51"/>
      <c r="K22" s="51"/>
      <c r="L22" s="51"/>
      <c r="M22" s="51"/>
      <c r="N22" s="51"/>
      <c r="O22" s="26"/>
      <c r="P22" s="26"/>
      <c r="Q22" s="26"/>
      <c r="R22" s="51"/>
    </row>
    <row r="23" spans="2:20" x14ac:dyDescent="0.3">
      <c r="B23" s="525"/>
      <c r="C23" s="524"/>
      <c r="D23" s="526"/>
      <c r="E23" s="519"/>
      <c r="F23" s="517"/>
      <c r="G23" s="51"/>
      <c r="H23" s="51"/>
      <c r="I23" s="51"/>
      <c r="J23" s="51"/>
      <c r="K23" s="51"/>
      <c r="L23" s="51"/>
      <c r="M23" s="51"/>
      <c r="N23" s="51"/>
      <c r="O23" s="26"/>
      <c r="P23" s="26"/>
      <c r="Q23" s="26"/>
      <c r="R23" s="51"/>
    </row>
    <row r="24" spans="2:20" x14ac:dyDescent="0.3">
      <c r="B24" s="525"/>
      <c r="C24" s="524"/>
      <c r="D24" s="526"/>
      <c r="E24" s="519"/>
      <c r="F24" s="517"/>
      <c r="G24" s="51"/>
      <c r="H24" s="51"/>
      <c r="I24" s="51"/>
      <c r="J24" s="51"/>
      <c r="K24" s="51"/>
      <c r="L24" s="51"/>
      <c r="M24" s="51"/>
      <c r="N24" s="51"/>
      <c r="O24" s="26"/>
      <c r="P24" s="26"/>
      <c r="Q24" s="26"/>
      <c r="R24" s="51"/>
    </row>
    <row r="25" spans="2:20" x14ac:dyDescent="0.3">
      <c r="B25" s="525"/>
      <c r="C25" s="524"/>
      <c r="D25" s="526"/>
      <c r="E25" s="519"/>
      <c r="F25" s="517"/>
      <c r="G25" s="51"/>
      <c r="H25" s="51"/>
      <c r="I25" s="51"/>
      <c r="J25" s="51"/>
      <c r="K25" s="51"/>
      <c r="L25" s="51"/>
      <c r="M25" s="51"/>
      <c r="N25" s="51"/>
      <c r="O25" s="26"/>
      <c r="P25" s="26"/>
      <c r="Q25" s="26"/>
      <c r="R25" s="51"/>
    </row>
    <row r="26" spans="2:20" x14ac:dyDescent="0.3">
      <c r="B26" s="525"/>
      <c r="C26" s="524"/>
      <c r="D26" s="526"/>
      <c r="E26" s="519"/>
      <c r="F26" s="517"/>
      <c r="G26" s="51"/>
      <c r="H26" s="51"/>
      <c r="I26" s="51"/>
      <c r="J26" s="51"/>
      <c r="K26" s="51"/>
      <c r="L26" s="51"/>
      <c r="M26" s="51"/>
      <c r="N26" s="51"/>
      <c r="O26" s="26"/>
      <c r="P26" s="26"/>
      <c r="Q26" s="26"/>
      <c r="R26" s="51"/>
    </row>
    <row r="27" spans="2:20" x14ac:dyDescent="0.3">
      <c r="B27" s="525"/>
      <c r="C27" s="524"/>
      <c r="D27" s="526"/>
      <c r="E27" s="519"/>
      <c r="F27" s="517"/>
      <c r="G27" s="51"/>
      <c r="H27" s="51"/>
      <c r="I27" s="51"/>
      <c r="J27" s="51"/>
      <c r="K27" s="51"/>
      <c r="L27" s="51"/>
      <c r="M27" s="51"/>
      <c r="N27" s="51"/>
      <c r="O27" s="26"/>
      <c r="P27" s="26"/>
      <c r="Q27" s="26"/>
      <c r="R27" s="51"/>
    </row>
    <row r="28" spans="2:20" x14ac:dyDescent="0.3">
      <c r="B28" s="525"/>
      <c r="C28" s="524"/>
      <c r="D28" s="526"/>
      <c r="E28" s="519"/>
      <c r="F28" s="517"/>
      <c r="G28" s="51"/>
      <c r="H28" s="51"/>
      <c r="I28" s="51"/>
      <c r="J28" s="51"/>
      <c r="K28" s="51"/>
      <c r="L28" s="51"/>
      <c r="M28" s="51"/>
      <c r="N28" s="51"/>
      <c r="O28" s="26"/>
      <c r="P28" s="26"/>
      <c r="Q28" s="26"/>
      <c r="R28" s="51"/>
    </row>
    <row r="29" spans="2:20" x14ac:dyDescent="0.3">
      <c r="C29" s="572"/>
      <c r="D29" s="574"/>
      <c r="E29" s="519"/>
      <c r="F29" s="517"/>
      <c r="G29" s="51"/>
      <c r="H29" s="51"/>
      <c r="I29" s="51"/>
      <c r="J29" s="51"/>
      <c r="K29" s="51"/>
      <c r="L29" s="51"/>
      <c r="M29" s="51"/>
      <c r="N29" s="51"/>
      <c r="O29" s="26"/>
      <c r="P29" s="26"/>
      <c r="T29" s="51"/>
    </row>
    <row r="30" spans="2:20" x14ac:dyDescent="0.3">
      <c r="B30" s="2" t="s">
        <v>1625</v>
      </c>
      <c r="C30" s="572"/>
      <c r="D30" s="574"/>
      <c r="E30" s="519"/>
      <c r="F30" s="517"/>
      <c r="G30" s="51"/>
      <c r="H30" s="51"/>
      <c r="I30" s="51"/>
      <c r="J30" s="51"/>
      <c r="K30" s="51"/>
      <c r="L30" s="51"/>
      <c r="M30" s="51"/>
      <c r="N30" s="51"/>
      <c r="O30" s="26"/>
      <c r="P30" s="26"/>
      <c r="T30" s="51"/>
    </row>
    <row r="31" spans="2:20" ht="44.25" customHeight="1" x14ac:dyDescent="0.3">
      <c r="C31" s="524"/>
      <c r="D31" s="526"/>
      <c r="E31" s="519"/>
      <c r="F31" s="517"/>
      <c r="G31" s="51"/>
      <c r="H31" s="51"/>
      <c r="I31" s="51"/>
      <c r="J31" s="51"/>
      <c r="K31" s="51"/>
      <c r="L31" s="51"/>
      <c r="M31" s="51"/>
      <c r="N31" s="51"/>
      <c r="O31" s="26"/>
      <c r="P31" s="26"/>
    </row>
    <row r="32" spans="2:20" ht="44.25" customHeight="1" x14ac:dyDescent="0.3">
      <c r="B32" s="525" t="s">
        <v>1623</v>
      </c>
      <c r="C32" s="576"/>
      <c r="D32" s="577"/>
      <c r="E32" s="519"/>
      <c r="F32" s="517"/>
      <c r="G32" s="51"/>
      <c r="H32" s="51"/>
      <c r="I32" s="51"/>
      <c r="J32" s="51"/>
      <c r="K32" s="51"/>
      <c r="L32" s="51"/>
      <c r="M32" s="51"/>
      <c r="N32" s="51"/>
      <c r="O32" s="26"/>
      <c r="P32" s="26"/>
      <c r="Q32" s="1009" t="s">
        <v>1619</v>
      </c>
      <c r="R32" s="1009"/>
      <c r="S32" s="1009"/>
    </row>
    <row r="33" spans="2:19" ht="23.25" customHeight="1" x14ac:dyDescent="0.3">
      <c r="B33" s="562" t="s">
        <v>1583</v>
      </c>
      <c r="C33" s="524"/>
      <c r="D33" s="526"/>
      <c r="E33" s="519"/>
      <c r="F33" s="517"/>
      <c r="G33" s="51"/>
      <c r="H33" s="51"/>
      <c r="I33" s="51"/>
      <c r="J33" s="51"/>
      <c r="K33" s="51"/>
      <c r="L33" s="51"/>
      <c r="M33" s="51"/>
      <c r="N33" s="51"/>
      <c r="O33" s="51"/>
      <c r="P33" s="51"/>
      <c r="Q33" s="26" t="s">
        <v>1527</v>
      </c>
      <c r="R33" s="88" t="s">
        <v>1529</v>
      </c>
      <c r="S33" s="26" t="s">
        <v>1528</v>
      </c>
    </row>
    <row r="34" spans="2:19" x14ac:dyDescent="0.3">
      <c r="B34" s="520" t="s">
        <v>1585</v>
      </c>
      <c r="C34" s="515"/>
      <c r="D34" s="526"/>
      <c r="E34" s="519"/>
      <c r="F34" s="517"/>
      <c r="G34" s="51"/>
      <c r="H34" s="51"/>
      <c r="I34" s="51"/>
      <c r="J34" s="51"/>
      <c r="K34" s="51"/>
      <c r="L34" s="51"/>
      <c r="M34" s="51"/>
      <c r="N34" s="51"/>
      <c r="O34" s="51"/>
      <c r="P34" s="51"/>
      <c r="Q34" s="51"/>
      <c r="S34" s="51"/>
    </row>
    <row r="35" spans="2:19" x14ac:dyDescent="0.3">
      <c r="B35" s="521" t="s">
        <v>1586</v>
      </c>
      <c r="C35" s="515"/>
      <c r="D35" s="526"/>
      <c r="E35" s="519"/>
      <c r="F35" s="517"/>
      <c r="G35" s="51"/>
      <c r="H35" s="51"/>
      <c r="I35" s="51"/>
      <c r="J35" s="51"/>
      <c r="K35" s="51"/>
      <c r="L35" s="51"/>
      <c r="M35" s="51"/>
      <c r="N35" s="51"/>
      <c r="O35" s="51"/>
      <c r="P35" s="51"/>
      <c r="Q35" s="565"/>
      <c r="R35" s="567"/>
      <c r="S35" s="566"/>
    </row>
    <row r="36" spans="2:19" x14ac:dyDescent="0.3">
      <c r="B36" s="521" t="s">
        <v>1587</v>
      </c>
      <c r="C36" s="515"/>
      <c r="D36" s="526"/>
      <c r="E36" s="519"/>
      <c r="F36" s="517"/>
      <c r="G36" s="51"/>
      <c r="H36" s="51"/>
      <c r="I36" s="51"/>
      <c r="J36" s="51"/>
      <c r="K36" s="51"/>
      <c r="L36" s="51"/>
      <c r="M36" s="51"/>
      <c r="N36" s="51"/>
      <c r="O36" s="51"/>
      <c r="P36" s="51"/>
      <c r="Q36" s="565"/>
      <c r="R36" s="567"/>
      <c r="S36" s="566"/>
    </row>
    <row r="37" spans="2:19" x14ac:dyDescent="0.3">
      <c r="B37" s="520" t="s">
        <v>1588</v>
      </c>
      <c r="C37" s="523"/>
      <c r="D37" s="526"/>
      <c r="E37" s="519"/>
      <c r="F37" s="517"/>
      <c r="G37" s="51"/>
      <c r="H37" s="51"/>
      <c r="I37" s="51"/>
      <c r="J37" s="51"/>
      <c r="K37" s="51"/>
      <c r="L37" s="51"/>
      <c r="M37" s="51"/>
      <c r="N37" s="51"/>
      <c r="O37" s="51"/>
      <c r="P37" s="51"/>
      <c r="Q37" s="51"/>
      <c r="S37" s="51"/>
    </row>
    <row r="38" spans="2:19" x14ac:dyDescent="0.3">
      <c r="B38" s="521" t="s">
        <v>1589</v>
      </c>
      <c r="C38" s="523"/>
      <c r="D38" s="526"/>
      <c r="E38" s="519"/>
      <c r="F38" s="517"/>
      <c r="G38" s="51"/>
      <c r="H38" s="51"/>
      <c r="I38" s="51"/>
      <c r="J38" s="51"/>
      <c r="K38" s="51"/>
      <c r="L38" s="51"/>
      <c r="M38" s="51"/>
      <c r="N38" s="51"/>
      <c r="O38" s="51"/>
      <c r="P38" s="51"/>
      <c r="Q38" s="565"/>
      <c r="R38" s="567"/>
      <c r="S38" s="566"/>
    </row>
    <row r="39" spans="2:19" x14ac:dyDescent="0.3">
      <c r="B39" s="521" t="s">
        <v>1590</v>
      </c>
      <c r="C39" s="523"/>
      <c r="D39" s="526"/>
      <c r="E39" s="519"/>
      <c r="F39" s="517"/>
      <c r="G39" s="51"/>
      <c r="H39" s="51"/>
      <c r="I39" s="51"/>
      <c r="J39" s="51"/>
      <c r="K39" s="51"/>
      <c r="L39" s="51"/>
      <c r="M39" s="51"/>
      <c r="N39" s="51"/>
      <c r="O39" s="51"/>
      <c r="P39" s="51"/>
      <c r="Q39" s="565"/>
      <c r="R39" s="567"/>
      <c r="S39" s="566"/>
    </row>
    <row r="40" spans="2:19" x14ac:dyDescent="0.3">
      <c r="B40" s="521" t="s">
        <v>1591</v>
      </c>
      <c r="C40" s="523"/>
      <c r="D40" s="526"/>
      <c r="E40" s="519"/>
      <c r="F40" s="517"/>
      <c r="G40" s="51"/>
      <c r="H40" s="51"/>
      <c r="I40" s="51"/>
      <c r="J40" s="51"/>
      <c r="K40" s="51"/>
      <c r="L40" s="51"/>
      <c r="M40" s="51"/>
      <c r="N40" s="51"/>
      <c r="O40" s="51"/>
      <c r="P40" s="51"/>
      <c r="Q40" s="565"/>
      <c r="R40" s="567"/>
      <c r="S40" s="566"/>
    </row>
    <row r="41" spans="2:19" x14ac:dyDescent="0.3">
      <c r="B41" s="520" t="s">
        <v>1592</v>
      </c>
      <c r="C41" s="523"/>
      <c r="D41" s="526"/>
      <c r="E41" s="519"/>
      <c r="F41" s="517"/>
      <c r="G41" s="51"/>
      <c r="H41" s="51"/>
      <c r="I41" s="51"/>
      <c r="J41" s="51"/>
      <c r="K41" s="51"/>
      <c r="L41" s="51"/>
      <c r="M41" s="51"/>
      <c r="N41" s="51"/>
      <c r="O41" s="51"/>
      <c r="P41" s="51"/>
      <c r="Q41" s="51"/>
      <c r="S41" s="51"/>
    </row>
    <row r="42" spans="2:19" x14ac:dyDescent="0.3">
      <c r="B42" s="521" t="s">
        <v>1593</v>
      </c>
      <c r="C42" s="523"/>
      <c r="D42" s="526"/>
      <c r="E42" s="519"/>
      <c r="F42" s="517"/>
      <c r="G42" s="51"/>
      <c r="H42" s="51"/>
      <c r="I42" s="51"/>
      <c r="J42" s="51"/>
      <c r="K42" s="51"/>
      <c r="L42" s="51"/>
      <c r="M42" s="51"/>
      <c r="N42" s="51"/>
      <c r="O42" s="51"/>
      <c r="P42" s="51"/>
      <c r="Q42" s="565"/>
      <c r="R42" s="567"/>
      <c r="S42" s="566"/>
    </row>
    <row r="43" spans="2:19" x14ac:dyDescent="0.3">
      <c r="B43" s="521" t="s">
        <v>1594</v>
      </c>
      <c r="C43" s="523"/>
      <c r="D43" s="526"/>
      <c r="E43" s="519"/>
      <c r="F43" s="517"/>
      <c r="G43" s="51"/>
      <c r="H43" s="51"/>
      <c r="I43" s="51"/>
      <c r="J43" s="51"/>
      <c r="K43" s="51"/>
      <c r="L43" s="51"/>
      <c r="M43" s="51"/>
      <c r="N43" s="51"/>
      <c r="O43" s="51"/>
      <c r="P43" s="51"/>
      <c r="Q43" s="565"/>
      <c r="R43" s="567"/>
      <c r="S43" s="566"/>
    </row>
    <row r="44" spans="2:19" x14ac:dyDescent="0.3">
      <c r="B44" s="521" t="s">
        <v>1595</v>
      </c>
      <c r="C44" s="523"/>
      <c r="D44" s="526"/>
      <c r="E44" s="519"/>
      <c r="F44" s="517"/>
      <c r="G44" s="51"/>
      <c r="H44" s="51"/>
      <c r="I44" s="51"/>
      <c r="J44" s="51"/>
      <c r="K44" s="51"/>
      <c r="L44" s="51"/>
      <c r="M44" s="51"/>
      <c r="N44" s="51"/>
      <c r="O44" s="51"/>
      <c r="P44" s="51"/>
      <c r="Q44" s="565"/>
      <c r="R44" s="567"/>
      <c r="S44" s="566"/>
    </row>
    <row r="45" spans="2:19" x14ac:dyDescent="0.3">
      <c r="B45" s="520" t="s">
        <v>1596</v>
      </c>
      <c r="C45" s="523"/>
      <c r="D45" s="526"/>
      <c r="E45" s="519"/>
      <c r="F45" s="517"/>
      <c r="G45" s="51"/>
      <c r="H45" s="51"/>
      <c r="I45" s="51"/>
      <c r="J45" s="51"/>
      <c r="K45" s="51"/>
      <c r="L45" s="51"/>
      <c r="M45" s="51"/>
      <c r="N45" s="51"/>
      <c r="O45" s="51"/>
      <c r="P45" s="51"/>
      <c r="Q45" s="51"/>
      <c r="S45" s="51"/>
    </row>
    <row r="46" spans="2:19" x14ac:dyDescent="0.3">
      <c r="B46" s="521" t="s">
        <v>1597</v>
      </c>
      <c r="C46" s="523"/>
      <c r="D46" s="526"/>
      <c r="E46" s="519"/>
      <c r="F46" s="517"/>
      <c r="G46" s="51"/>
      <c r="H46" s="51"/>
      <c r="I46" s="51"/>
      <c r="J46" s="51"/>
      <c r="K46" s="51"/>
      <c r="L46" s="51"/>
      <c r="M46" s="51"/>
      <c r="N46" s="51"/>
      <c r="O46" s="51"/>
      <c r="P46" s="51"/>
      <c r="Q46" s="565"/>
      <c r="R46" s="567"/>
      <c r="S46" s="566"/>
    </row>
    <row r="47" spans="2:19" x14ac:dyDescent="0.3">
      <c r="B47" s="521" t="s">
        <v>1598</v>
      </c>
      <c r="C47" s="523"/>
      <c r="D47" s="526"/>
      <c r="E47" s="519"/>
      <c r="F47" s="517"/>
      <c r="G47" s="51"/>
      <c r="H47" s="51"/>
      <c r="I47" s="51"/>
      <c r="J47" s="51"/>
      <c r="K47" s="51"/>
      <c r="L47" s="51"/>
      <c r="M47" s="51"/>
      <c r="N47" s="51"/>
      <c r="O47" s="51"/>
      <c r="P47" s="51"/>
      <c r="Q47" s="565"/>
      <c r="R47" s="567"/>
      <c r="S47" s="566"/>
    </row>
    <row r="48" spans="2:19" x14ac:dyDescent="0.3">
      <c r="B48" s="520" t="s">
        <v>1599</v>
      </c>
      <c r="C48" s="523"/>
      <c r="D48" s="526"/>
      <c r="E48" s="519"/>
      <c r="F48" s="517"/>
      <c r="G48" s="51"/>
      <c r="H48" s="51"/>
      <c r="I48" s="51"/>
      <c r="J48" s="51"/>
      <c r="K48" s="51"/>
      <c r="L48" s="51"/>
      <c r="M48" s="51"/>
      <c r="N48" s="51"/>
      <c r="O48" s="51"/>
      <c r="P48" s="51"/>
      <c r="Q48" s="51"/>
      <c r="S48" s="51"/>
    </row>
    <row r="49" spans="2:19" x14ac:dyDescent="0.3">
      <c r="B49" s="521" t="s">
        <v>1600</v>
      </c>
      <c r="C49" s="564"/>
      <c r="D49" s="526"/>
      <c r="E49" s="519"/>
      <c r="F49" s="517"/>
      <c r="G49" s="51"/>
      <c r="H49" s="51"/>
      <c r="I49" s="51"/>
      <c r="J49" s="51"/>
      <c r="K49" s="51"/>
      <c r="L49" s="51"/>
      <c r="M49" s="51"/>
      <c r="N49" s="51"/>
      <c r="O49" s="51"/>
      <c r="P49" s="51"/>
      <c r="Q49" s="565"/>
      <c r="R49" s="567"/>
      <c r="S49" s="566"/>
    </row>
    <row r="50" spans="2:19" x14ac:dyDescent="0.3">
      <c r="B50" s="521" t="s">
        <v>1601</v>
      </c>
      <c r="C50" s="564"/>
      <c r="D50" s="526"/>
      <c r="E50" s="519"/>
      <c r="F50" s="517"/>
      <c r="G50" s="51"/>
      <c r="H50" s="51"/>
      <c r="I50" s="51"/>
      <c r="J50" s="51"/>
      <c r="K50" s="51"/>
      <c r="L50" s="51"/>
      <c r="M50" s="51"/>
      <c r="N50" s="51"/>
      <c r="O50" s="51"/>
      <c r="P50" s="51"/>
      <c r="Q50" s="565"/>
      <c r="R50" s="567"/>
      <c r="S50" s="566"/>
    </row>
    <row r="51" spans="2:19" x14ac:dyDescent="0.3">
      <c r="B51" s="520" t="s">
        <v>1602</v>
      </c>
      <c r="C51" s="523"/>
      <c r="D51" s="526"/>
      <c r="E51" s="519"/>
      <c r="F51" s="517"/>
      <c r="G51" s="51"/>
      <c r="H51" s="51"/>
      <c r="I51" s="51"/>
      <c r="J51" s="51"/>
      <c r="K51" s="51"/>
      <c r="L51" s="51"/>
      <c r="M51" s="51"/>
      <c r="N51" s="51"/>
      <c r="O51" s="51"/>
      <c r="P51" s="51"/>
      <c r="Q51" s="51"/>
      <c r="S51" s="51"/>
    </row>
    <row r="52" spans="2:19" x14ac:dyDescent="0.3">
      <c r="B52" s="521" t="s">
        <v>1603</v>
      </c>
      <c r="C52" s="523"/>
      <c r="D52" s="526"/>
      <c r="E52" s="519"/>
      <c r="F52" s="517"/>
      <c r="G52" s="51"/>
      <c r="H52" s="51"/>
      <c r="I52" s="51"/>
      <c r="J52" s="51"/>
      <c r="K52" s="51"/>
      <c r="L52" s="51"/>
      <c r="M52" s="51"/>
      <c r="N52" s="51"/>
      <c r="O52" s="51"/>
      <c r="P52" s="51"/>
      <c r="Q52" s="565"/>
      <c r="R52" s="567"/>
      <c r="S52" s="566"/>
    </row>
    <row r="53" spans="2:19" x14ac:dyDescent="0.3">
      <c r="B53" s="521" t="s">
        <v>1604</v>
      </c>
      <c r="C53" s="523"/>
      <c r="D53" s="526"/>
      <c r="E53" s="519"/>
      <c r="F53" s="517"/>
      <c r="G53" s="51"/>
      <c r="H53" s="51"/>
      <c r="I53" s="51"/>
      <c r="J53" s="51"/>
      <c r="K53" s="51"/>
      <c r="L53" s="51"/>
      <c r="M53" s="51"/>
      <c r="N53" s="51"/>
      <c r="O53" s="51"/>
      <c r="P53" s="51"/>
      <c r="Q53" s="565"/>
      <c r="R53" s="567"/>
      <c r="S53" s="566"/>
    </row>
    <row r="54" spans="2:19" x14ac:dyDescent="0.3">
      <c r="B54" s="520" t="s">
        <v>1605</v>
      </c>
      <c r="C54" s="523"/>
      <c r="D54" s="526"/>
      <c r="E54" s="519"/>
      <c r="F54" s="517"/>
      <c r="G54" s="51"/>
      <c r="H54" s="51"/>
      <c r="I54" s="51"/>
      <c r="J54" s="51"/>
      <c r="K54" s="51"/>
      <c r="L54" s="51"/>
      <c r="M54" s="51"/>
      <c r="N54" s="51"/>
      <c r="O54" s="51"/>
      <c r="P54" s="51"/>
      <c r="Q54" s="51"/>
      <c r="S54" s="51"/>
    </row>
    <row r="55" spans="2:19" x14ac:dyDescent="0.3">
      <c r="B55" s="521" t="s">
        <v>1606</v>
      </c>
      <c r="C55" s="523"/>
      <c r="D55" s="526"/>
      <c r="E55" s="519"/>
      <c r="F55" s="517"/>
      <c r="G55" s="51"/>
      <c r="H55" s="51"/>
      <c r="I55" s="51"/>
      <c r="J55" s="51"/>
      <c r="K55" s="51"/>
      <c r="L55" s="51"/>
      <c r="M55" s="51"/>
      <c r="N55" s="51"/>
      <c r="O55" s="51"/>
      <c r="P55" s="51"/>
      <c r="Q55" s="565"/>
      <c r="R55" s="567"/>
      <c r="S55" s="566"/>
    </row>
    <row r="56" spans="2:19" x14ac:dyDescent="0.3">
      <c r="B56" s="520" t="s">
        <v>1607</v>
      </c>
      <c r="C56" s="523"/>
      <c r="D56" s="526"/>
      <c r="E56" s="519"/>
      <c r="F56" s="517"/>
      <c r="G56" s="51"/>
      <c r="H56" s="51"/>
      <c r="I56" s="51"/>
      <c r="J56" s="51"/>
      <c r="K56" s="51"/>
      <c r="L56" s="51"/>
      <c r="M56" s="51"/>
      <c r="N56" s="51"/>
      <c r="O56" s="51"/>
      <c r="P56" s="51"/>
      <c r="Q56" s="51"/>
      <c r="S56" s="51"/>
    </row>
    <row r="57" spans="2:19" x14ac:dyDescent="0.3">
      <c r="B57" s="521" t="s">
        <v>1608</v>
      </c>
      <c r="C57" s="523"/>
      <c r="D57" s="526"/>
      <c r="E57" s="519"/>
      <c r="F57" s="517"/>
      <c r="G57" s="51"/>
      <c r="H57" s="51"/>
      <c r="I57" s="51"/>
      <c r="J57" s="51"/>
      <c r="K57" s="51"/>
      <c r="L57" s="51"/>
      <c r="M57" s="51"/>
      <c r="N57" s="51"/>
      <c r="O57" s="51"/>
      <c r="P57" s="51"/>
      <c r="Q57" s="565"/>
      <c r="R57" s="567"/>
      <c r="S57" s="566"/>
    </row>
    <row r="58" spans="2:19" x14ac:dyDescent="0.3">
      <c r="B58" s="520" t="s">
        <v>1609</v>
      </c>
      <c r="C58" s="523"/>
      <c r="D58" s="526"/>
      <c r="E58" s="519"/>
      <c r="F58" s="517"/>
      <c r="G58" s="51"/>
      <c r="H58" s="51"/>
      <c r="I58" s="51"/>
      <c r="J58" s="51"/>
      <c r="K58" s="51"/>
      <c r="L58" s="51"/>
      <c r="M58" s="51"/>
      <c r="N58" s="51"/>
      <c r="O58" s="51"/>
      <c r="P58" s="51"/>
      <c r="Q58" s="51"/>
      <c r="S58" s="51"/>
    </row>
    <row r="59" spans="2:19" x14ac:dyDescent="0.3">
      <c r="B59" s="521" t="s">
        <v>1610</v>
      </c>
      <c r="C59" s="523"/>
      <c r="D59" s="526"/>
      <c r="E59" s="519"/>
      <c r="F59" s="517"/>
      <c r="G59" s="51"/>
      <c r="H59" s="51"/>
      <c r="I59" s="51"/>
      <c r="J59" s="51"/>
      <c r="K59" s="51"/>
      <c r="L59" s="51"/>
      <c r="M59" s="51"/>
      <c r="N59" s="51"/>
      <c r="O59" s="51"/>
      <c r="P59" s="51"/>
      <c r="Q59" s="565"/>
      <c r="R59" s="567"/>
      <c r="S59" s="566"/>
    </row>
    <row r="60" spans="2:19" x14ac:dyDescent="0.3">
      <c r="B60" s="521" t="s">
        <v>1611</v>
      </c>
      <c r="C60" s="523"/>
      <c r="D60" s="526"/>
      <c r="E60" s="519"/>
      <c r="F60" s="517"/>
      <c r="G60" s="51"/>
      <c r="H60" s="51"/>
      <c r="I60" s="51"/>
      <c r="J60" s="51"/>
      <c r="K60" s="51"/>
      <c r="L60" s="51"/>
      <c r="M60" s="51"/>
      <c r="N60" s="51"/>
      <c r="O60" s="51"/>
      <c r="P60" s="51"/>
      <c r="Q60" s="565"/>
      <c r="R60" s="567"/>
      <c r="S60" s="566"/>
    </row>
    <row r="61" spans="2:19" x14ac:dyDescent="0.3">
      <c r="B61" s="520" t="s">
        <v>1612</v>
      </c>
      <c r="C61" s="523"/>
      <c r="D61" s="526"/>
      <c r="E61" s="519"/>
      <c r="F61" s="517"/>
      <c r="G61" s="51"/>
      <c r="H61" s="51"/>
      <c r="I61" s="51"/>
      <c r="J61" s="51"/>
      <c r="K61" s="51"/>
      <c r="L61" s="51"/>
      <c r="M61" s="51"/>
      <c r="N61" s="51"/>
      <c r="O61" s="51"/>
      <c r="P61" s="51"/>
      <c r="Q61" s="51"/>
      <c r="S61" s="51"/>
    </row>
    <row r="62" spans="2:19" x14ac:dyDescent="0.3">
      <c r="B62" s="521" t="s">
        <v>1613</v>
      </c>
      <c r="C62" s="523"/>
      <c r="D62" s="526"/>
      <c r="E62" s="519"/>
      <c r="F62" s="517"/>
      <c r="G62" s="51"/>
      <c r="H62" s="51"/>
      <c r="I62" s="51"/>
      <c r="J62" s="51"/>
      <c r="K62" s="51"/>
      <c r="L62" s="51"/>
      <c r="M62" s="51"/>
      <c r="N62" s="51"/>
      <c r="O62" s="51"/>
      <c r="P62" s="51"/>
      <c r="Q62" s="565"/>
      <c r="R62" s="567"/>
      <c r="S62" s="566"/>
    </row>
    <row r="63" spans="2:19" x14ac:dyDescent="0.3">
      <c r="B63" s="520" t="s">
        <v>1614</v>
      </c>
      <c r="C63" s="523"/>
      <c r="D63" s="526"/>
      <c r="E63" s="519"/>
      <c r="F63" s="517"/>
      <c r="G63" s="51"/>
      <c r="H63" s="51"/>
      <c r="I63" s="51"/>
      <c r="J63" s="51"/>
      <c r="K63" s="51"/>
      <c r="L63" s="51"/>
      <c r="M63" s="51"/>
      <c r="N63" s="51"/>
      <c r="O63" s="51"/>
      <c r="P63" s="51"/>
      <c r="Q63" s="51"/>
      <c r="S63" s="51"/>
    </row>
    <row r="64" spans="2:19" x14ac:dyDescent="0.3">
      <c r="B64" s="521" t="s">
        <v>1615</v>
      </c>
      <c r="C64" s="523"/>
      <c r="D64" s="560"/>
      <c r="E64" s="519"/>
      <c r="F64" s="517"/>
      <c r="G64" s="51"/>
      <c r="H64" s="51"/>
      <c r="I64" s="51"/>
      <c r="J64" s="51"/>
      <c r="K64" s="51"/>
      <c r="L64" s="51"/>
      <c r="M64" s="51"/>
      <c r="N64" s="51"/>
      <c r="O64" s="51"/>
      <c r="P64" s="51"/>
      <c r="Q64" s="565"/>
      <c r="R64" s="567"/>
      <c r="S64" s="566"/>
    </row>
    <row r="65" spans="2:19" x14ac:dyDescent="0.3">
      <c r="B65" s="520"/>
      <c r="C65" s="523"/>
      <c r="D65" s="526"/>
      <c r="E65" s="519"/>
      <c r="F65" s="517"/>
      <c r="G65" s="51"/>
      <c r="H65" s="51"/>
      <c r="I65" s="51"/>
      <c r="J65" s="51"/>
      <c r="K65" s="51"/>
      <c r="L65" s="51"/>
      <c r="M65" s="51"/>
      <c r="N65" s="51"/>
      <c r="O65" s="51"/>
      <c r="P65" s="51"/>
      <c r="Q65" s="51"/>
      <c r="R65" s="51"/>
    </row>
    <row r="66" spans="2:19" x14ac:dyDescent="0.3">
      <c r="B66" s="524"/>
      <c r="C66" s="524"/>
      <c r="D66" s="526"/>
      <c r="E66" s="519"/>
      <c r="F66" s="517"/>
      <c r="G66" s="51"/>
      <c r="H66" s="51"/>
      <c r="I66" s="51"/>
      <c r="J66" s="51"/>
      <c r="K66" s="51"/>
      <c r="L66" s="51"/>
      <c r="M66" s="51"/>
      <c r="N66" s="51"/>
      <c r="O66" s="51"/>
      <c r="P66" s="51"/>
      <c r="Q66" s="51"/>
      <c r="R66" s="51"/>
    </row>
    <row r="67" spans="2:19" ht="45.6" customHeight="1" x14ac:dyDescent="0.3">
      <c r="B67" s="516" t="s">
        <v>1624</v>
      </c>
      <c r="C67" s="524"/>
      <c r="D67" s="526"/>
      <c r="E67" s="519"/>
      <c r="F67" s="517"/>
      <c r="G67" s="51"/>
      <c r="H67" s="51"/>
      <c r="I67" s="51"/>
      <c r="J67" s="51"/>
      <c r="K67" s="51"/>
      <c r="L67" s="51"/>
      <c r="M67" s="51"/>
      <c r="N67" s="51"/>
      <c r="O67" s="51"/>
      <c r="P67" s="51"/>
      <c r="Q67" s="1009" t="s">
        <v>1616</v>
      </c>
      <c r="R67" s="1009"/>
      <c r="S67" s="1009"/>
    </row>
    <row r="68" spans="2:19" ht="21" customHeight="1" x14ac:dyDescent="0.3">
      <c r="B68" s="563" t="s">
        <v>1584</v>
      </c>
      <c r="C68" s="524"/>
      <c r="D68" s="526"/>
      <c r="E68" s="519"/>
      <c r="F68" s="517"/>
      <c r="G68" s="51"/>
      <c r="H68" s="51"/>
      <c r="I68" s="51"/>
      <c r="J68" s="51"/>
      <c r="K68" s="51"/>
      <c r="L68" s="51"/>
      <c r="M68" s="51"/>
      <c r="N68" s="51"/>
      <c r="O68" s="51"/>
      <c r="P68" s="51"/>
      <c r="Q68" s="26" t="s">
        <v>1527</v>
      </c>
      <c r="R68" s="88" t="s">
        <v>1529</v>
      </c>
      <c r="S68" s="26" t="s">
        <v>1528</v>
      </c>
    </row>
    <row r="69" spans="2:19" x14ac:dyDescent="0.3">
      <c r="B69" s="520" t="s">
        <v>1502</v>
      </c>
      <c r="C69" s="524"/>
      <c r="D69" s="526"/>
      <c r="E69" s="519"/>
      <c r="F69" s="517"/>
      <c r="G69" s="51"/>
      <c r="H69" s="51"/>
      <c r="I69" s="51"/>
      <c r="J69" s="51"/>
      <c r="K69" s="51"/>
      <c r="L69" s="51"/>
      <c r="M69" s="51"/>
      <c r="N69" s="51"/>
      <c r="O69" s="51"/>
      <c r="P69" s="51"/>
      <c r="Q69" s="51"/>
      <c r="R69" s="51"/>
    </row>
    <row r="70" spans="2:19" x14ac:dyDescent="0.3">
      <c r="B70" s="521" t="s">
        <v>1503</v>
      </c>
      <c r="C70" s="524"/>
      <c r="D70" s="526"/>
      <c r="E70" s="519"/>
      <c r="F70" s="517"/>
      <c r="G70" s="51"/>
      <c r="H70" s="51"/>
      <c r="I70" s="51"/>
      <c r="J70" s="51"/>
      <c r="K70" s="51"/>
      <c r="L70" s="51"/>
      <c r="M70" s="51"/>
      <c r="N70" s="51"/>
      <c r="O70" s="51"/>
      <c r="P70" s="51"/>
      <c r="Q70" s="565"/>
      <c r="R70" s="570"/>
      <c r="S70" s="571"/>
    </row>
    <row r="71" spans="2:19" x14ac:dyDescent="0.3">
      <c r="B71" s="521" t="s">
        <v>1504</v>
      </c>
      <c r="C71" s="524"/>
      <c r="D71" s="526"/>
      <c r="E71" s="519"/>
      <c r="F71" s="517"/>
      <c r="G71" s="51"/>
      <c r="H71" s="51"/>
      <c r="I71" s="51"/>
      <c r="J71" s="51"/>
      <c r="K71" s="51"/>
      <c r="L71" s="51"/>
      <c r="M71" s="51"/>
      <c r="N71" s="51"/>
      <c r="O71" s="51"/>
      <c r="P71" s="51"/>
      <c r="Q71" s="565"/>
      <c r="R71" s="570"/>
      <c r="S71" s="571"/>
    </row>
    <row r="72" spans="2:19" x14ac:dyDescent="0.3">
      <c r="B72" s="521" t="s">
        <v>1505</v>
      </c>
      <c r="C72" s="524"/>
      <c r="D72" s="526"/>
      <c r="E72" s="519"/>
      <c r="F72" s="517"/>
      <c r="G72" s="51"/>
      <c r="H72" s="51"/>
      <c r="I72" s="51"/>
      <c r="J72" s="51"/>
      <c r="K72" s="51"/>
      <c r="L72" s="51"/>
      <c r="M72" s="51"/>
      <c r="N72" s="51"/>
      <c r="O72" s="51"/>
      <c r="P72" s="51"/>
      <c r="Q72" s="565"/>
      <c r="R72" s="570"/>
      <c r="S72" s="571"/>
    </row>
    <row r="73" spans="2:19" x14ac:dyDescent="0.3">
      <c r="B73" s="521" t="s">
        <v>1506</v>
      </c>
      <c r="C73" s="524"/>
      <c r="D73" s="526"/>
      <c r="E73" s="519"/>
      <c r="F73" s="517"/>
      <c r="G73" s="51"/>
      <c r="H73" s="51"/>
      <c r="I73" s="51"/>
      <c r="J73" s="51"/>
      <c r="K73" s="51"/>
      <c r="L73" s="51"/>
      <c r="M73" s="51"/>
      <c r="N73" s="51"/>
      <c r="O73" s="51"/>
      <c r="P73" s="51"/>
      <c r="Q73" s="565"/>
      <c r="R73" s="570"/>
      <c r="S73" s="571"/>
    </row>
    <row r="74" spans="2:19" x14ac:dyDescent="0.3">
      <c r="B74" s="521" t="s">
        <v>1507</v>
      </c>
      <c r="C74" s="524"/>
      <c r="D74" s="526"/>
      <c r="E74" s="519"/>
      <c r="F74" s="517"/>
      <c r="G74" s="51"/>
      <c r="H74" s="51"/>
      <c r="I74" s="51"/>
      <c r="J74" s="51"/>
      <c r="K74" s="51"/>
      <c r="L74" s="51"/>
      <c r="M74" s="51"/>
      <c r="N74" s="51"/>
      <c r="O74" s="51"/>
      <c r="P74" s="51"/>
      <c r="Q74" s="565"/>
      <c r="R74" s="570"/>
      <c r="S74" s="571"/>
    </row>
    <row r="75" spans="2:19" x14ac:dyDescent="0.3">
      <c r="B75" s="520" t="s">
        <v>1508</v>
      </c>
      <c r="C75" s="524"/>
      <c r="D75" s="526"/>
      <c r="E75" s="519"/>
      <c r="F75" s="517"/>
      <c r="G75" s="51"/>
      <c r="H75" s="51"/>
      <c r="I75" s="51"/>
      <c r="J75" s="51"/>
      <c r="K75" s="51"/>
      <c r="L75" s="51"/>
      <c r="M75" s="51"/>
      <c r="N75" s="51"/>
      <c r="O75" s="51"/>
      <c r="P75" s="51"/>
      <c r="Q75" s="51"/>
      <c r="R75" s="51"/>
    </row>
    <row r="76" spans="2:19" x14ac:dyDescent="0.3">
      <c r="B76" s="521" t="s">
        <v>1509</v>
      </c>
      <c r="C76" s="524"/>
      <c r="D76" s="526"/>
      <c r="E76" s="519"/>
      <c r="F76" s="517"/>
      <c r="G76" s="51"/>
      <c r="H76" s="51"/>
      <c r="I76" s="51"/>
      <c r="J76" s="51"/>
      <c r="K76" s="51"/>
      <c r="L76" s="51"/>
      <c r="M76" s="51"/>
      <c r="N76" s="51"/>
      <c r="O76" s="51"/>
      <c r="P76" s="51"/>
      <c r="Q76" s="565"/>
      <c r="R76" s="570"/>
      <c r="S76" s="571"/>
    </row>
    <row r="77" spans="2:19" x14ac:dyDescent="0.3">
      <c r="B77" s="521" t="s">
        <v>1510</v>
      </c>
      <c r="C77" s="524"/>
      <c r="D77" s="526"/>
      <c r="E77" s="519"/>
      <c r="F77" s="517"/>
      <c r="G77" s="51"/>
      <c r="H77" s="51"/>
      <c r="I77" s="51"/>
      <c r="J77" s="51"/>
      <c r="K77" s="51"/>
      <c r="L77" s="51"/>
      <c r="M77" s="51"/>
      <c r="N77" s="51"/>
      <c r="O77" s="51"/>
      <c r="P77" s="51"/>
      <c r="Q77" s="565"/>
      <c r="R77" s="570"/>
      <c r="S77" s="571"/>
    </row>
    <row r="78" spans="2:19" x14ac:dyDescent="0.3">
      <c r="B78" s="520" t="s">
        <v>1511</v>
      </c>
      <c r="C78" s="524"/>
      <c r="D78" s="526"/>
      <c r="E78" s="519"/>
      <c r="F78" s="517"/>
      <c r="G78" s="51"/>
      <c r="H78" s="51"/>
      <c r="I78" s="51"/>
      <c r="J78" s="51"/>
      <c r="K78" s="51"/>
      <c r="L78" s="51"/>
      <c r="M78" s="51"/>
      <c r="N78" s="51"/>
      <c r="O78" s="51"/>
      <c r="P78" s="51"/>
      <c r="Q78" s="51"/>
      <c r="R78" s="51"/>
    </row>
    <row r="79" spans="2:19" x14ac:dyDescent="0.3">
      <c r="B79" s="521" t="s">
        <v>1512</v>
      </c>
      <c r="C79" s="524"/>
      <c r="D79" s="526"/>
      <c r="E79" s="519"/>
      <c r="F79" s="517"/>
      <c r="G79" s="51"/>
      <c r="H79" s="51"/>
      <c r="I79" s="51"/>
      <c r="J79" s="51"/>
      <c r="K79" s="51"/>
      <c r="L79" s="51"/>
      <c r="M79" s="51"/>
      <c r="N79" s="51"/>
      <c r="O79" s="51"/>
      <c r="P79" s="51"/>
      <c r="Q79" s="565"/>
      <c r="R79" s="570"/>
      <c r="S79" s="571"/>
    </row>
    <row r="80" spans="2:19" x14ac:dyDescent="0.3">
      <c r="B80" s="521" t="s">
        <v>1513</v>
      </c>
      <c r="C80" s="524"/>
      <c r="D80" s="526"/>
      <c r="E80" s="519"/>
      <c r="F80" s="517"/>
      <c r="G80" s="51"/>
      <c r="H80" s="51"/>
      <c r="I80" s="51"/>
      <c r="J80" s="51"/>
      <c r="K80" s="51"/>
      <c r="L80" s="51"/>
      <c r="M80" s="51"/>
      <c r="N80" s="51"/>
      <c r="O80" s="51"/>
      <c r="P80" s="51"/>
      <c r="Q80" s="565"/>
      <c r="R80" s="570"/>
      <c r="S80" s="571"/>
    </row>
    <row r="81" spans="2:19" x14ac:dyDescent="0.3">
      <c r="B81" s="520" t="s">
        <v>1514</v>
      </c>
      <c r="C81" s="524"/>
      <c r="D81" s="526"/>
      <c r="E81" s="519"/>
      <c r="F81" s="517"/>
      <c r="G81" s="51"/>
      <c r="H81" s="51"/>
      <c r="I81" s="51"/>
      <c r="J81" s="51"/>
      <c r="K81" s="51"/>
      <c r="L81" s="51"/>
      <c r="M81" s="51"/>
      <c r="N81" s="51"/>
      <c r="O81" s="51"/>
      <c r="P81" s="51"/>
      <c r="Q81" s="51"/>
      <c r="R81" s="51"/>
    </row>
    <row r="82" spans="2:19" x14ac:dyDescent="0.3">
      <c r="B82" s="521" t="s">
        <v>1515</v>
      </c>
      <c r="C82" s="524"/>
      <c r="D82" s="526"/>
      <c r="E82" s="519"/>
      <c r="F82" s="517"/>
      <c r="G82" s="51"/>
      <c r="H82" s="51"/>
      <c r="I82" s="51"/>
      <c r="J82" s="51"/>
      <c r="K82" s="51"/>
      <c r="L82" s="51"/>
      <c r="M82" s="51"/>
      <c r="N82" s="51"/>
      <c r="O82" s="51"/>
      <c r="P82" s="51"/>
      <c r="Q82" s="565"/>
      <c r="R82" s="570"/>
      <c r="S82" s="571"/>
    </row>
    <row r="83" spans="2:19" x14ac:dyDescent="0.3">
      <c r="B83" s="521" t="s">
        <v>1516</v>
      </c>
      <c r="C83" s="524"/>
      <c r="D83" s="526"/>
      <c r="E83" s="519"/>
      <c r="F83" s="517"/>
      <c r="G83" s="51"/>
      <c r="H83" s="51"/>
      <c r="I83" s="51"/>
      <c r="J83" s="51"/>
      <c r="K83" s="51"/>
      <c r="L83" s="51"/>
      <c r="M83" s="51"/>
      <c r="N83" s="51"/>
      <c r="O83" s="51"/>
      <c r="P83" s="51"/>
      <c r="Q83" s="565"/>
      <c r="R83" s="570"/>
      <c r="S83" s="571"/>
    </row>
    <row r="84" spans="2:19" x14ac:dyDescent="0.3">
      <c r="B84" s="521" t="s">
        <v>1517</v>
      </c>
      <c r="C84" s="524"/>
      <c r="D84" s="526"/>
      <c r="E84" s="519"/>
      <c r="F84" s="517"/>
      <c r="G84" s="51"/>
      <c r="H84" s="51"/>
      <c r="I84" s="51"/>
      <c r="J84" s="51"/>
      <c r="K84" s="51"/>
      <c r="L84" s="51"/>
      <c r="M84" s="51"/>
      <c r="N84" s="51"/>
      <c r="O84" s="51"/>
      <c r="P84" s="51"/>
      <c r="Q84" s="565"/>
      <c r="R84" s="570"/>
      <c r="S84" s="571"/>
    </row>
    <row r="85" spans="2:19" x14ac:dyDescent="0.3">
      <c r="B85" s="520" t="s">
        <v>1518</v>
      </c>
      <c r="C85" s="524"/>
      <c r="D85" s="526"/>
      <c r="E85" s="519"/>
      <c r="F85" s="517"/>
      <c r="G85" s="51"/>
      <c r="H85" s="51"/>
      <c r="I85" s="51"/>
      <c r="J85" s="51"/>
      <c r="K85" s="51"/>
      <c r="L85" s="51"/>
      <c r="M85" s="51"/>
      <c r="N85" s="51"/>
      <c r="O85" s="51"/>
      <c r="P85" s="51"/>
      <c r="Q85" s="51"/>
      <c r="R85" s="51"/>
    </row>
    <row r="86" spans="2:19" ht="33" customHeight="1" x14ac:dyDescent="0.3">
      <c r="B86" s="1010" t="s">
        <v>1617</v>
      </c>
      <c r="C86" s="1010"/>
      <c r="D86" s="1010"/>
      <c r="E86" s="1010"/>
      <c r="F86" s="1010"/>
      <c r="G86" s="1010"/>
      <c r="H86" s="1010"/>
      <c r="I86" s="1010"/>
      <c r="J86" s="1010"/>
      <c r="K86" s="1010"/>
      <c r="L86" s="1010"/>
      <c r="M86" s="1010"/>
      <c r="N86" s="1010"/>
      <c r="O86" s="1010"/>
      <c r="P86" s="1011"/>
      <c r="Q86" s="565"/>
      <c r="R86" s="570"/>
      <c r="S86" s="571"/>
    </row>
    <row r="87" spans="2:19" x14ac:dyDescent="0.3">
      <c r="B87" s="521" t="s">
        <v>1519</v>
      </c>
      <c r="C87" s="524"/>
      <c r="D87" s="526"/>
      <c r="E87" s="519"/>
      <c r="F87" s="517"/>
      <c r="G87" s="51"/>
      <c r="H87" s="51"/>
      <c r="I87" s="51"/>
      <c r="J87" s="51"/>
      <c r="K87" s="51"/>
      <c r="L87" s="51"/>
      <c r="M87" s="51"/>
      <c r="N87" s="51"/>
      <c r="O87" s="51"/>
      <c r="P87" s="51"/>
      <c r="Q87" s="565"/>
      <c r="R87" s="570"/>
      <c r="S87" s="571"/>
    </row>
    <row r="88" spans="2:19" x14ac:dyDescent="0.3">
      <c r="B88" s="520" t="s">
        <v>1520</v>
      </c>
      <c r="C88" s="524"/>
      <c r="D88" s="526"/>
      <c r="E88" s="519"/>
      <c r="F88" s="517"/>
      <c r="G88" s="51"/>
      <c r="H88" s="51"/>
      <c r="I88" s="51"/>
      <c r="J88" s="51"/>
      <c r="K88" s="51"/>
      <c r="L88" s="51"/>
      <c r="M88" s="51"/>
      <c r="N88" s="51"/>
      <c r="O88" s="51"/>
      <c r="P88" s="51"/>
      <c r="Q88" s="51"/>
      <c r="R88" s="51"/>
    </row>
    <row r="89" spans="2:19" ht="33" customHeight="1" x14ac:dyDescent="0.3">
      <c r="B89" s="1010" t="s">
        <v>1521</v>
      </c>
      <c r="C89" s="1010"/>
      <c r="D89" s="1010"/>
      <c r="E89" s="1010"/>
      <c r="F89" s="1010"/>
      <c r="G89" s="1010"/>
      <c r="H89" s="1010"/>
      <c r="I89" s="1010"/>
      <c r="J89" s="1010"/>
      <c r="K89" s="1010"/>
      <c r="L89" s="1010"/>
      <c r="M89" s="1010"/>
      <c r="N89" s="1010"/>
      <c r="O89" s="1010"/>
      <c r="P89" s="1011"/>
      <c r="Q89" s="565"/>
      <c r="R89" s="570"/>
      <c r="S89" s="571"/>
    </row>
    <row r="90" spans="2:19" ht="27.9" customHeight="1" x14ac:dyDescent="0.3">
      <c r="B90" s="1010" t="s">
        <v>1522</v>
      </c>
      <c r="C90" s="1010"/>
      <c r="D90" s="1010"/>
      <c r="E90" s="1010"/>
      <c r="F90" s="1010"/>
      <c r="G90" s="1010"/>
      <c r="H90" s="1010"/>
      <c r="I90" s="1010"/>
      <c r="J90" s="1010"/>
      <c r="K90" s="1010"/>
      <c r="L90" s="1010"/>
      <c r="M90" s="1010"/>
      <c r="N90" s="1010"/>
      <c r="O90" s="1010"/>
      <c r="P90" s="1011"/>
      <c r="Q90" s="565"/>
      <c r="R90" s="570"/>
      <c r="S90" s="571"/>
    </row>
    <row r="91" spans="2:19" x14ac:dyDescent="0.3">
      <c r="B91" s="520" t="s">
        <v>1523</v>
      </c>
      <c r="C91" s="524"/>
      <c r="D91" s="526"/>
      <c r="E91" s="519"/>
      <c r="F91" s="517"/>
      <c r="G91" s="51"/>
      <c r="H91" s="51"/>
      <c r="I91" s="51"/>
      <c r="J91" s="51"/>
      <c r="K91" s="51"/>
      <c r="L91" s="51"/>
      <c r="M91" s="51"/>
      <c r="N91" s="51"/>
      <c r="O91" s="51"/>
      <c r="P91" s="51"/>
      <c r="Q91" s="51"/>
      <c r="R91" s="51"/>
    </row>
    <row r="92" spans="2:19" ht="33" customHeight="1" x14ac:dyDescent="0.3">
      <c r="B92" s="1010" t="s">
        <v>1524</v>
      </c>
      <c r="C92" s="1010"/>
      <c r="D92" s="1010"/>
      <c r="E92" s="1010"/>
      <c r="F92" s="1010"/>
      <c r="G92" s="1010"/>
      <c r="H92" s="1010"/>
      <c r="I92" s="1010"/>
      <c r="J92" s="1010"/>
      <c r="K92" s="1010"/>
      <c r="L92" s="1010"/>
      <c r="M92" s="1010"/>
      <c r="N92" s="1010"/>
      <c r="O92" s="1010"/>
      <c r="P92" s="1011"/>
      <c r="Q92" s="565"/>
      <c r="R92" s="570"/>
      <c r="S92" s="571"/>
    </row>
    <row r="93" spans="2:19" ht="33" customHeight="1" x14ac:dyDescent="0.3">
      <c r="B93" s="1010" t="s">
        <v>1618</v>
      </c>
      <c r="C93" s="1010"/>
      <c r="D93" s="1010"/>
      <c r="E93" s="1010"/>
      <c r="F93" s="1010"/>
      <c r="G93" s="1010"/>
      <c r="H93" s="1010"/>
      <c r="I93" s="1010"/>
      <c r="J93" s="1010"/>
      <c r="K93" s="1010"/>
      <c r="L93" s="1010"/>
      <c r="M93" s="1010"/>
      <c r="N93" s="1010"/>
      <c r="O93" s="1010"/>
      <c r="P93" s="1011"/>
      <c r="Q93" s="565"/>
      <c r="R93" s="570"/>
      <c r="S93" s="571"/>
    </row>
    <row r="94" spans="2:19" ht="45.75" customHeight="1" x14ac:dyDescent="0.3">
      <c r="B94" s="1010" t="s">
        <v>1525</v>
      </c>
      <c r="C94" s="1010"/>
      <c r="D94" s="1010"/>
      <c r="E94" s="1010"/>
      <c r="F94" s="1010"/>
      <c r="G94" s="1010"/>
      <c r="H94" s="1010"/>
      <c r="I94" s="1010"/>
      <c r="J94" s="1010"/>
      <c r="K94" s="1010"/>
      <c r="L94" s="1010"/>
      <c r="M94" s="1010"/>
      <c r="N94" s="1010"/>
      <c r="O94" s="1010"/>
      <c r="P94" s="1011"/>
      <c r="Q94" s="565"/>
      <c r="R94" s="570"/>
      <c r="S94" s="571"/>
    </row>
    <row r="95" spans="2:19" ht="14.4" customHeight="1" x14ac:dyDescent="0.3">
      <c r="B95" s="521" t="s">
        <v>1526</v>
      </c>
      <c r="C95" s="568"/>
      <c r="D95" s="568"/>
      <c r="E95" s="568"/>
      <c r="F95" s="568"/>
      <c r="G95" s="568"/>
      <c r="H95" s="568"/>
      <c r="I95" s="568"/>
      <c r="J95" s="568"/>
      <c r="K95" s="568"/>
      <c r="L95" s="568"/>
      <c r="M95" s="568"/>
      <c r="N95" s="568"/>
      <c r="O95" s="568"/>
      <c r="P95" s="569"/>
      <c r="Q95" s="565"/>
      <c r="R95" s="570"/>
      <c r="S95" s="571"/>
    </row>
    <row r="96" spans="2:19" x14ac:dyDescent="0.3">
      <c r="B96" s="524"/>
      <c r="C96" s="524"/>
      <c r="D96" s="526"/>
      <c r="E96" s="519"/>
      <c r="F96" s="517"/>
      <c r="G96" s="51"/>
      <c r="H96" s="51"/>
      <c r="I96" s="51"/>
      <c r="J96" s="51"/>
      <c r="K96" s="51"/>
      <c r="L96" s="51"/>
      <c r="M96" s="51"/>
      <c r="N96" s="51"/>
      <c r="O96" s="51"/>
      <c r="P96" s="51"/>
      <c r="Q96" s="51"/>
      <c r="R96" s="51"/>
    </row>
    <row r="97" spans="2:19" x14ac:dyDescent="0.3">
      <c r="B97" s="561"/>
      <c r="C97" s="524"/>
      <c r="D97" s="526"/>
      <c r="E97" s="519"/>
      <c r="F97" s="517"/>
      <c r="G97" s="51"/>
      <c r="H97" s="51"/>
      <c r="I97" s="51"/>
      <c r="J97" s="51"/>
      <c r="K97" s="51"/>
      <c r="L97" s="51"/>
      <c r="M97" s="51"/>
      <c r="N97" s="51"/>
      <c r="O97" s="51"/>
      <c r="P97" s="51"/>
      <c r="Q97" s="51"/>
      <c r="R97" s="51"/>
    </row>
    <row r="98" spans="2:19" x14ac:dyDescent="0.3">
      <c r="B98" s="524"/>
      <c r="C98" s="524"/>
      <c r="D98" s="526"/>
      <c r="E98" s="519"/>
      <c r="F98" s="517"/>
      <c r="G98" s="51"/>
      <c r="H98" s="51"/>
      <c r="I98" s="51"/>
      <c r="J98" s="51"/>
      <c r="K98" s="51"/>
      <c r="L98" s="51"/>
      <c r="M98" s="51"/>
      <c r="N98" s="51"/>
      <c r="O98" s="51"/>
      <c r="P98" s="51"/>
      <c r="Q98" s="51"/>
      <c r="R98" s="51"/>
    </row>
    <row r="99" spans="2:19" x14ac:dyDescent="0.3">
      <c r="J99" s="51"/>
      <c r="K99" s="51"/>
      <c r="L99" s="51"/>
      <c r="M99" s="51"/>
      <c r="N99" s="51"/>
      <c r="O99" s="51"/>
      <c r="P99" s="51"/>
      <c r="Q99" s="51"/>
      <c r="R99" s="51"/>
    </row>
    <row r="100" spans="2:19" x14ac:dyDescent="0.3">
      <c r="J100" s="51"/>
      <c r="K100" s="51"/>
      <c r="L100" s="51"/>
      <c r="M100" s="51"/>
      <c r="N100" s="51"/>
      <c r="O100" s="51"/>
      <c r="P100" s="51"/>
      <c r="Q100" s="51"/>
      <c r="R100" s="51"/>
    </row>
    <row r="101" spans="2:19" x14ac:dyDescent="0.3">
      <c r="J101" s="51"/>
      <c r="K101" s="51"/>
      <c r="L101" s="51"/>
      <c r="M101" s="51"/>
      <c r="N101" s="51"/>
      <c r="O101" s="51"/>
      <c r="P101" s="51"/>
      <c r="Q101" s="51"/>
      <c r="R101" s="51"/>
    </row>
    <row r="102" spans="2:19" x14ac:dyDescent="0.3">
      <c r="C102" s="1008" t="s">
        <v>1626</v>
      </c>
      <c r="D102" s="1008"/>
      <c r="E102" s="1008"/>
      <c r="F102" s="1008"/>
      <c r="J102" s="51"/>
      <c r="K102" s="51"/>
      <c r="L102" s="51"/>
      <c r="M102" s="51"/>
      <c r="N102" s="51"/>
      <c r="O102" s="51"/>
      <c r="P102" s="51"/>
      <c r="Q102" s="51"/>
      <c r="R102" s="51"/>
    </row>
    <row r="103" spans="2:19" x14ac:dyDescent="0.3">
      <c r="B103" s="51"/>
      <c r="C103" s="51"/>
      <c r="D103" s="51"/>
      <c r="E103" s="51"/>
      <c r="F103" s="51"/>
      <c r="G103" s="51"/>
      <c r="H103" s="51"/>
      <c r="I103" s="51"/>
      <c r="J103" s="51"/>
      <c r="K103" s="51"/>
      <c r="L103" s="51"/>
      <c r="M103" s="51"/>
      <c r="N103" s="51"/>
      <c r="O103" s="51"/>
      <c r="P103" s="51"/>
      <c r="Q103" s="51"/>
      <c r="R103" s="51"/>
    </row>
    <row r="104" spans="2:19" x14ac:dyDescent="0.3">
      <c r="C104" s="522" t="s">
        <v>259</v>
      </c>
      <c r="E104" s="575" t="s">
        <v>1627</v>
      </c>
      <c r="H104" s="1007" t="s">
        <v>1373</v>
      </c>
      <c r="I104" s="1007"/>
      <c r="J104" s="1007"/>
      <c r="K104" s="1007"/>
      <c r="L104" s="51"/>
      <c r="M104" s="51"/>
      <c r="N104" s="51"/>
      <c r="O104" s="51"/>
      <c r="P104" s="51"/>
      <c r="Q104" s="51"/>
      <c r="R104" s="51"/>
    </row>
    <row r="105" spans="2:19" x14ac:dyDescent="0.3">
      <c r="B105" s="51"/>
      <c r="C105" s="51"/>
      <c r="D105" s="51"/>
      <c r="E105" s="51"/>
      <c r="F105" s="51"/>
      <c r="G105" s="51"/>
      <c r="H105" s="51"/>
      <c r="I105" s="51"/>
      <c r="J105" s="51"/>
      <c r="K105" s="51"/>
      <c r="L105" s="51"/>
      <c r="M105" s="51"/>
      <c r="N105" s="51"/>
      <c r="O105" s="51"/>
      <c r="P105" s="51"/>
      <c r="Q105" s="51"/>
      <c r="R105" s="51"/>
    </row>
    <row r="106" spans="2:19" x14ac:dyDescent="0.3">
      <c r="B106" s="51"/>
      <c r="C106" s="51"/>
      <c r="D106" s="51"/>
      <c r="E106" s="51"/>
      <c r="F106" s="51"/>
      <c r="G106" s="51"/>
      <c r="H106" s="51"/>
      <c r="I106" s="51"/>
      <c r="J106" s="51"/>
      <c r="K106" s="51"/>
      <c r="L106" s="51"/>
      <c r="M106" s="51"/>
      <c r="N106" s="51"/>
      <c r="O106" s="51"/>
      <c r="P106" s="51"/>
      <c r="Q106" s="51"/>
      <c r="R106" s="51"/>
    </row>
    <row r="107" spans="2:19" x14ac:dyDescent="0.3">
      <c r="B107" s="51"/>
      <c r="C107" s="51"/>
      <c r="D107" s="51"/>
      <c r="E107" s="51"/>
      <c r="F107" s="51"/>
      <c r="G107" s="51"/>
      <c r="H107" s="51"/>
      <c r="I107" s="51"/>
      <c r="J107" s="51"/>
      <c r="K107" s="51"/>
      <c r="L107" s="51"/>
      <c r="M107" s="51"/>
      <c r="N107" s="51"/>
      <c r="O107" s="51"/>
      <c r="P107" s="51"/>
      <c r="Q107" s="51"/>
      <c r="R107" s="51"/>
    </row>
    <row r="108" spans="2:19" x14ac:dyDescent="0.3">
      <c r="B108" s="51"/>
      <c r="C108" s="51"/>
      <c r="D108" s="51"/>
      <c r="E108" s="51"/>
      <c r="F108" s="51"/>
      <c r="G108" s="51"/>
      <c r="H108" s="51"/>
      <c r="I108" s="51"/>
      <c r="J108" s="51"/>
      <c r="K108" s="51"/>
      <c r="L108" s="51"/>
      <c r="M108" s="51"/>
      <c r="N108" s="51"/>
      <c r="O108" s="51"/>
      <c r="P108" s="51"/>
      <c r="Q108" s="51"/>
      <c r="R108" s="51"/>
    </row>
    <row r="109" spans="2:19" x14ac:dyDescent="0.3">
      <c r="B109" s="51"/>
      <c r="C109" s="51"/>
      <c r="D109" s="51"/>
      <c r="E109" s="51"/>
      <c r="F109" s="51"/>
      <c r="G109" s="51"/>
      <c r="H109" s="51"/>
      <c r="I109" s="51"/>
      <c r="J109" s="51"/>
      <c r="K109" s="51"/>
      <c r="L109" s="51"/>
      <c r="M109" s="51"/>
      <c r="N109" s="51"/>
      <c r="O109" s="51"/>
      <c r="P109" s="51"/>
      <c r="Q109" s="51"/>
      <c r="R109" s="51"/>
    </row>
    <row r="110" spans="2:19" x14ac:dyDescent="0.3">
      <c r="B110" s="51"/>
      <c r="C110" s="51"/>
      <c r="D110" s="51"/>
      <c r="E110" s="51"/>
      <c r="F110" s="51"/>
      <c r="G110" s="51"/>
      <c r="H110" s="51"/>
      <c r="I110" s="51"/>
      <c r="J110" s="51"/>
      <c r="K110" s="51"/>
      <c r="L110" s="51"/>
      <c r="M110" s="51"/>
      <c r="N110" s="51"/>
      <c r="O110" s="51"/>
      <c r="P110" s="51"/>
      <c r="Q110" s="51"/>
      <c r="R110" s="51"/>
    </row>
    <row r="111" spans="2:19" x14ac:dyDescent="0.3">
      <c r="B111" s="51"/>
      <c r="C111" s="51"/>
      <c r="D111" s="51"/>
      <c r="E111" s="51"/>
      <c r="L111" s="51"/>
      <c r="M111" s="51"/>
      <c r="N111" s="1004" t="s">
        <v>225</v>
      </c>
      <c r="O111" s="1004"/>
      <c r="P111" s="1004"/>
      <c r="Q111" s="1004"/>
      <c r="R111" s="1004"/>
      <c r="S111" s="1004"/>
    </row>
    <row r="112" spans="2:19" x14ac:dyDescent="0.3">
      <c r="B112" s="51"/>
      <c r="C112" s="51"/>
      <c r="D112" s="51"/>
      <c r="E112" s="51"/>
      <c r="F112" s="51"/>
      <c r="G112" s="51"/>
      <c r="H112" s="51"/>
      <c r="I112" s="51"/>
      <c r="J112" s="51"/>
      <c r="K112" s="51"/>
      <c r="L112" s="51"/>
      <c r="M112" s="51"/>
      <c r="N112" s="51"/>
      <c r="O112" s="51"/>
      <c r="P112" s="51"/>
      <c r="Q112" s="51"/>
      <c r="R112" s="51"/>
    </row>
    <row r="113" spans="2:18" s="25" customFormat="1" x14ac:dyDescent="0.3">
      <c r="B113" s="59"/>
      <c r="C113" s="59"/>
      <c r="D113" s="59"/>
      <c r="E113" s="59"/>
      <c r="F113" s="59"/>
      <c r="G113" s="59"/>
      <c r="H113" s="59"/>
      <c r="I113" s="59"/>
      <c r="J113" s="59"/>
      <c r="K113" s="59"/>
      <c r="L113" s="59"/>
      <c r="M113" s="59"/>
      <c r="N113" s="59"/>
      <c r="O113" s="59"/>
      <c r="P113" s="59"/>
      <c r="Q113" s="59"/>
      <c r="R113" s="59"/>
    </row>
    <row r="114" spans="2:18" s="25" customFormat="1" x14ac:dyDescent="0.3">
      <c r="B114" s="59"/>
      <c r="C114" s="59"/>
      <c r="D114" s="59"/>
      <c r="E114" s="59"/>
      <c r="F114" s="59"/>
      <c r="G114" s="59"/>
      <c r="H114" s="59"/>
      <c r="I114" s="59"/>
      <c r="J114" s="59"/>
      <c r="K114" s="59"/>
      <c r="L114" s="59"/>
      <c r="M114" s="59"/>
      <c r="N114" s="59"/>
      <c r="O114" s="59"/>
      <c r="P114" s="59"/>
      <c r="Q114" s="59"/>
      <c r="R114" s="59"/>
    </row>
    <row r="115" spans="2:18" s="25" customFormat="1" x14ac:dyDescent="0.3"/>
    <row r="116" spans="2:18" s="25" customFormat="1" x14ac:dyDescent="0.3"/>
    <row r="117" spans="2:18" s="25" customFormat="1" x14ac:dyDescent="0.3"/>
    <row r="118" spans="2:18" s="25" customFormat="1" x14ac:dyDescent="0.3"/>
    <row r="119" spans="2:18" s="25" customFormat="1" x14ac:dyDescent="0.3"/>
    <row r="120" spans="2:18" s="25" customFormat="1" x14ac:dyDescent="0.3"/>
    <row r="121" spans="2:18" s="25" customFormat="1" x14ac:dyDescent="0.3"/>
    <row r="122" spans="2:18" s="25" customFormat="1" x14ac:dyDescent="0.3"/>
    <row r="123" spans="2:18" s="25" customFormat="1" x14ac:dyDescent="0.3"/>
    <row r="124" spans="2:18" s="25" customFormat="1" x14ac:dyDescent="0.3"/>
    <row r="125" spans="2:18" s="25" customFormat="1" x14ac:dyDescent="0.3"/>
    <row r="126" spans="2:18" s="25" customFormat="1" x14ac:dyDescent="0.3"/>
    <row r="127" spans="2:18" s="25" customFormat="1" x14ac:dyDescent="0.3"/>
    <row r="128" spans="2:1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25" customFormat="1" x14ac:dyDescent="0.3"/>
    <row r="210" s="25" customFormat="1" x14ac:dyDescent="0.3"/>
    <row r="211" s="25" customFormat="1" x14ac:dyDescent="0.3"/>
    <row r="212" s="25" customFormat="1" x14ac:dyDescent="0.3"/>
    <row r="213" s="25" customFormat="1" x14ac:dyDescent="0.3"/>
    <row r="214" s="25" customFormat="1" x14ac:dyDescent="0.3"/>
    <row r="215" s="25" customFormat="1" x14ac:dyDescent="0.3"/>
    <row r="216" s="25" customFormat="1" x14ac:dyDescent="0.3"/>
    <row r="217" s="25" customFormat="1" x14ac:dyDescent="0.3"/>
    <row r="218" s="25" customFormat="1" x14ac:dyDescent="0.3"/>
    <row r="219" s="25" customFormat="1" x14ac:dyDescent="0.3"/>
    <row r="220" s="25" customFormat="1" x14ac:dyDescent="0.3"/>
    <row r="221" s="25" customFormat="1" x14ac:dyDescent="0.3"/>
    <row r="222" s="25" customFormat="1" x14ac:dyDescent="0.3"/>
    <row r="223" s="25" customFormat="1" x14ac:dyDescent="0.3"/>
    <row r="224" s="25" customFormat="1" x14ac:dyDescent="0.3"/>
    <row r="225" s="25" customFormat="1" x14ac:dyDescent="0.3"/>
    <row r="226" s="25" customFormat="1" x14ac:dyDescent="0.3"/>
    <row r="227" s="25" customFormat="1" x14ac:dyDescent="0.3"/>
    <row r="228" s="25" customFormat="1" x14ac:dyDescent="0.3"/>
    <row r="229" s="25" customFormat="1" x14ac:dyDescent="0.3"/>
    <row r="230" s="25" customFormat="1" x14ac:dyDescent="0.3"/>
    <row r="231" s="25" customFormat="1" x14ac:dyDescent="0.3"/>
    <row r="232" s="25" customFormat="1" x14ac:dyDescent="0.3"/>
    <row r="233" s="25" customFormat="1" x14ac:dyDescent="0.3"/>
    <row r="234" s="25" customFormat="1" x14ac:dyDescent="0.3"/>
    <row r="235" s="25" customFormat="1" x14ac:dyDescent="0.3"/>
    <row r="236" s="25" customFormat="1" x14ac:dyDescent="0.3"/>
    <row r="237" s="25" customFormat="1" x14ac:dyDescent="0.3"/>
    <row r="238" s="25" customFormat="1" x14ac:dyDescent="0.3"/>
    <row r="239" s="25" customFormat="1" x14ac:dyDescent="0.3"/>
    <row r="240" s="25" customFormat="1" x14ac:dyDescent="0.3"/>
    <row r="241" s="25" customFormat="1" x14ac:dyDescent="0.3"/>
    <row r="242" s="25" customFormat="1" x14ac:dyDescent="0.3"/>
    <row r="243" s="25" customFormat="1" x14ac:dyDescent="0.3"/>
    <row r="244" s="25" customFormat="1" x14ac:dyDescent="0.3"/>
    <row r="245" s="25" customFormat="1" x14ac:dyDescent="0.3"/>
    <row r="246" s="25" customFormat="1" x14ac:dyDescent="0.3"/>
    <row r="247" s="25" customFormat="1" x14ac:dyDescent="0.3"/>
    <row r="248" s="25" customFormat="1" x14ac:dyDescent="0.3"/>
    <row r="249" s="25" customFormat="1" x14ac:dyDescent="0.3"/>
    <row r="250" s="25" customFormat="1" x14ac:dyDescent="0.3"/>
    <row r="251" s="25" customFormat="1" x14ac:dyDescent="0.3"/>
    <row r="252" s="25" customFormat="1" x14ac:dyDescent="0.3"/>
    <row r="253" s="25" customFormat="1" x14ac:dyDescent="0.3"/>
    <row r="254" s="25" customFormat="1" x14ac:dyDescent="0.3"/>
    <row r="255" s="25" customFormat="1" x14ac:dyDescent="0.3"/>
    <row r="256" s="25" customFormat="1" x14ac:dyDescent="0.3"/>
    <row r="257" s="25" customFormat="1" x14ac:dyDescent="0.3"/>
    <row r="258" s="25" customFormat="1" x14ac:dyDescent="0.3"/>
    <row r="259" s="25" customFormat="1" x14ac:dyDescent="0.3"/>
    <row r="260" s="25" customFormat="1" x14ac:dyDescent="0.3"/>
    <row r="261" s="25" customFormat="1" x14ac:dyDescent="0.3"/>
    <row r="262" s="25" customFormat="1" x14ac:dyDescent="0.3"/>
    <row r="263" s="25" customFormat="1" x14ac:dyDescent="0.3"/>
    <row r="264" s="25" customFormat="1" x14ac:dyDescent="0.3"/>
    <row r="265" s="25" customFormat="1" x14ac:dyDescent="0.3"/>
    <row r="266" s="25" customFormat="1" x14ac:dyDescent="0.3"/>
    <row r="267" s="25" customFormat="1" x14ac:dyDescent="0.3"/>
    <row r="268" s="25" customFormat="1" x14ac:dyDescent="0.3"/>
    <row r="269" s="25" customFormat="1" x14ac:dyDescent="0.3"/>
    <row r="270" s="25" customFormat="1" x14ac:dyDescent="0.3"/>
    <row r="271" s="25" customFormat="1" x14ac:dyDescent="0.3"/>
    <row r="272" s="25" customFormat="1" x14ac:dyDescent="0.3"/>
    <row r="273" s="25" customFormat="1" x14ac:dyDescent="0.3"/>
    <row r="274" s="25" customFormat="1" x14ac:dyDescent="0.3"/>
    <row r="275" s="25" customFormat="1" x14ac:dyDescent="0.3"/>
    <row r="276" s="25" customFormat="1" x14ac:dyDescent="0.3"/>
    <row r="277" s="25" customFormat="1" x14ac:dyDescent="0.3"/>
    <row r="278" s="25" customFormat="1" x14ac:dyDescent="0.3"/>
    <row r="279" s="25" customFormat="1" x14ac:dyDescent="0.3"/>
    <row r="280" s="25" customFormat="1" x14ac:dyDescent="0.3"/>
    <row r="281" s="25" customFormat="1" x14ac:dyDescent="0.3"/>
    <row r="282" s="25" customFormat="1" x14ac:dyDescent="0.3"/>
    <row r="283" s="25" customFormat="1" x14ac:dyDescent="0.3"/>
    <row r="284" s="25" customFormat="1" x14ac:dyDescent="0.3"/>
    <row r="285" s="25" customFormat="1" x14ac:dyDescent="0.3"/>
    <row r="286" s="25" customFormat="1" x14ac:dyDescent="0.3"/>
    <row r="287" s="25" customFormat="1" x14ac:dyDescent="0.3"/>
    <row r="288" s="25" customFormat="1" x14ac:dyDescent="0.3"/>
    <row r="289" s="25" customFormat="1" x14ac:dyDescent="0.3"/>
    <row r="290" s="25" customFormat="1" x14ac:dyDescent="0.3"/>
    <row r="291" s="25" customFormat="1" x14ac:dyDescent="0.3"/>
    <row r="292" s="25" customFormat="1" x14ac:dyDescent="0.3"/>
    <row r="293" s="25" customFormat="1" x14ac:dyDescent="0.3"/>
    <row r="294" s="25" customFormat="1" x14ac:dyDescent="0.3"/>
    <row r="295" s="25" customFormat="1" x14ac:dyDescent="0.3"/>
    <row r="296" s="25" customFormat="1" x14ac:dyDescent="0.3"/>
    <row r="297" s="25" customFormat="1" x14ac:dyDescent="0.3"/>
    <row r="298" s="25" customFormat="1" x14ac:dyDescent="0.3"/>
    <row r="299" s="25" customFormat="1" x14ac:dyDescent="0.3"/>
    <row r="300" s="25" customFormat="1" x14ac:dyDescent="0.3"/>
    <row r="301" s="25" customFormat="1" x14ac:dyDescent="0.3"/>
    <row r="302" s="25" customFormat="1" x14ac:dyDescent="0.3"/>
    <row r="303" s="25" customFormat="1" x14ac:dyDescent="0.3"/>
    <row r="304" s="25" customFormat="1" x14ac:dyDescent="0.3"/>
    <row r="305" s="25" customFormat="1" x14ac:dyDescent="0.3"/>
    <row r="306" s="25" customFormat="1" x14ac:dyDescent="0.3"/>
    <row r="307" s="25" customFormat="1" x14ac:dyDescent="0.3"/>
    <row r="308" s="25" customFormat="1" x14ac:dyDescent="0.3"/>
    <row r="309" s="25" customFormat="1" x14ac:dyDescent="0.3"/>
    <row r="310" s="25" customFormat="1" x14ac:dyDescent="0.3"/>
    <row r="311" s="25" customFormat="1" x14ac:dyDescent="0.3"/>
    <row r="312" s="25" customFormat="1" x14ac:dyDescent="0.3"/>
    <row r="313" s="25" customFormat="1" x14ac:dyDescent="0.3"/>
    <row r="314" s="25" customFormat="1" x14ac:dyDescent="0.3"/>
    <row r="315" s="25" customFormat="1" x14ac:dyDescent="0.3"/>
    <row r="316" s="25" customFormat="1" x14ac:dyDescent="0.3"/>
    <row r="317" s="25" customFormat="1" x14ac:dyDescent="0.3"/>
    <row r="318" s="25" customFormat="1" x14ac:dyDescent="0.3"/>
    <row r="319" s="25" customFormat="1" x14ac:dyDescent="0.3"/>
    <row r="320" s="25" customFormat="1" x14ac:dyDescent="0.3"/>
    <row r="321" s="25" customFormat="1" x14ac:dyDescent="0.3"/>
    <row r="322" s="25" customFormat="1" x14ac:dyDescent="0.3"/>
    <row r="323" s="25" customFormat="1" x14ac:dyDescent="0.3"/>
    <row r="324" s="25" customFormat="1" x14ac:dyDescent="0.3"/>
    <row r="325" s="25" customFormat="1" x14ac:dyDescent="0.3"/>
    <row r="326" s="25" customFormat="1" x14ac:dyDescent="0.3"/>
    <row r="327" s="25" customFormat="1" x14ac:dyDescent="0.3"/>
    <row r="328" s="25" customFormat="1" x14ac:dyDescent="0.3"/>
    <row r="329" s="25" customFormat="1" x14ac:dyDescent="0.3"/>
    <row r="330" s="25" customFormat="1" x14ac:dyDescent="0.3"/>
    <row r="331" s="25" customFormat="1" x14ac:dyDescent="0.3"/>
    <row r="332" s="25" customFormat="1" x14ac:dyDescent="0.3"/>
    <row r="333" s="25" customFormat="1" x14ac:dyDescent="0.3"/>
    <row r="334" s="25" customFormat="1" x14ac:dyDescent="0.3"/>
    <row r="335" s="25" customFormat="1" x14ac:dyDescent="0.3"/>
    <row r="336" s="25" customFormat="1" x14ac:dyDescent="0.3"/>
    <row r="337" s="25" customFormat="1" x14ac:dyDescent="0.3"/>
    <row r="338" s="25" customFormat="1" x14ac:dyDescent="0.3"/>
    <row r="339" s="25" customFormat="1" x14ac:dyDescent="0.3"/>
    <row r="340" s="25" customFormat="1" x14ac:dyDescent="0.3"/>
    <row r="341" s="25" customFormat="1" x14ac:dyDescent="0.3"/>
    <row r="342" s="25" customFormat="1" x14ac:dyDescent="0.3"/>
    <row r="343" s="25" customFormat="1" x14ac:dyDescent="0.3"/>
    <row r="344" s="25" customFormat="1" x14ac:dyDescent="0.3"/>
    <row r="345" s="25" customFormat="1" x14ac:dyDescent="0.3"/>
    <row r="346" s="25" customFormat="1" x14ac:dyDescent="0.3"/>
    <row r="347" s="25" customFormat="1" x14ac:dyDescent="0.3"/>
    <row r="348" s="25" customFormat="1" x14ac:dyDescent="0.3"/>
    <row r="349" s="25" customFormat="1" x14ac:dyDescent="0.3"/>
    <row r="350" s="25" customFormat="1" x14ac:dyDescent="0.3"/>
    <row r="351" s="25" customFormat="1" x14ac:dyDescent="0.3"/>
    <row r="352" s="25" customFormat="1" x14ac:dyDescent="0.3"/>
    <row r="353" s="25" customFormat="1" x14ac:dyDescent="0.3"/>
    <row r="354" s="25" customFormat="1" x14ac:dyDescent="0.3"/>
    <row r="355" s="25" customFormat="1" x14ac:dyDescent="0.3"/>
    <row r="356" s="25" customFormat="1" x14ac:dyDescent="0.3"/>
    <row r="357" s="25" customFormat="1" x14ac:dyDescent="0.3"/>
    <row r="358" s="25" customFormat="1" x14ac:dyDescent="0.3"/>
    <row r="359" s="25" customFormat="1" x14ac:dyDescent="0.3"/>
    <row r="360" s="25" customFormat="1" x14ac:dyDescent="0.3"/>
    <row r="361" s="25" customFormat="1" x14ac:dyDescent="0.3"/>
    <row r="362" s="25" customFormat="1" x14ac:dyDescent="0.3"/>
    <row r="363" s="25" customFormat="1" x14ac:dyDescent="0.3"/>
    <row r="364" s="25" customFormat="1" x14ac:dyDescent="0.3"/>
    <row r="365" s="25" customFormat="1" x14ac:dyDescent="0.3"/>
    <row r="366" s="25" customFormat="1" x14ac:dyDescent="0.3"/>
    <row r="367" s="25" customFormat="1" x14ac:dyDescent="0.3"/>
    <row r="368" s="25" customFormat="1" x14ac:dyDescent="0.3"/>
    <row r="369" s="25" customFormat="1" x14ac:dyDescent="0.3"/>
    <row r="370" s="25" customFormat="1" x14ac:dyDescent="0.3"/>
    <row r="371" s="25" customFormat="1" x14ac:dyDescent="0.3"/>
    <row r="372" s="25" customFormat="1" x14ac:dyDescent="0.3"/>
    <row r="373" s="25" customFormat="1" x14ac:dyDescent="0.3"/>
    <row r="374" s="25" customFormat="1" x14ac:dyDescent="0.3"/>
    <row r="375" s="25" customFormat="1" x14ac:dyDescent="0.3"/>
    <row r="376" s="25" customFormat="1" x14ac:dyDescent="0.3"/>
    <row r="377" s="25" customFormat="1" x14ac:dyDescent="0.3"/>
    <row r="378" s="25" customFormat="1" x14ac:dyDescent="0.3"/>
    <row r="379" s="25" customFormat="1" x14ac:dyDescent="0.3"/>
    <row r="380" s="25" customFormat="1" x14ac:dyDescent="0.3"/>
    <row r="381" s="25" customFormat="1" x14ac:dyDescent="0.3"/>
    <row r="382" s="25" customFormat="1" x14ac:dyDescent="0.3"/>
    <row r="383" s="25" customFormat="1" x14ac:dyDescent="0.3"/>
    <row r="384" s="25" customFormat="1" x14ac:dyDescent="0.3"/>
    <row r="385" s="25" customFormat="1" x14ac:dyDescent="0.3"/>
    <row r="386" s="25" customFormat="1" x14ac:dyDescent="0.3"/>
    <row r="387" s="25" customFormat="1" x14ac:dyDescent="0.3"/>
    <row r="388" s="25" customFormat="1" x14ac:dyDescent="0.3"/>
    <row r="389" s="25" customFormat="1" x14ac:dyDescent="0.3"/>
    <row r="390" s="25" customFormat="1" x14ac:dyDescent="0.3"/>
    <row r="391" s="25" customFormat="1" x14ac:dyDescent="0.3"/>
    <row r="392" s="25" customFormat="1" x14ac:dyDescent="0.3"/>
    <row r="393" s="25" customFormat="1" x14ac:dyDescent="0.3"/>
    <row r="394" s="25" customFormat="1" x14ac:dyDescent="0.3"/>
    <row r="395" s="25" customFormat="1" x14ac:dyDescent="0.3"/>
    <row r="396" s="25" customFormat="1" x14ac:dyDescent="0.3"/>
    <row r="397" s="25" customFormat="1" x14ac:dyDescent="0.3"/>
    <row r="398" s="25" customFormat="1" x14ac:dyDescent="0.3"/>
    <row r="399" s="25" customFormat="1" x14ac:dyDescent="0.3"/>
    <row r="400" s="25" customFormat="1" x14ac:dyDescent="0.3"/>
    <row r="401" s="25" customFormat="1" x14ac:dyDescent="0.3"/>
    <row r="402" s="25" customFormat="1" x14ac:dyDescent="0.3"/>
    <row r="403" s="25" customFormat="1" x14ac:dyDescent="0.3"/>
    <row r="404" s="25" customFormat="1" x14ac:dyDescent="0.3"/>
    <row r="405" s="25" customFormat="1" x14ac:dyDescent="0.3"/>
    <row r="406" s="25" customFormat="1" x14ac:dyDescent="0.3"/>
    <row r="407" s="25" customFormat="1" x14ac:dyDescent="0.3"/>
    <row r="408" s="25" customFormat="1" x14ac:dyDescent="0.3"/>
    <row r="409" s="25" customFormat="1" x14ac:dyDescent="0.3"/>
    <row r="410" s="25" customFormat="1" x14ac:dyDescent="0.3"/>
    <row r="411" s="25" customFormat="1" x14ac:dyDescent="0.3"/>
    <row r="412" s="25" customFormat="1" x14ac:dyDescent="0.3"/>
    <row r="413" s="25" customFormat="1" x14ac:dyDescent="0.3"/>
    <row r="414" s="25" customFormat="1" x14ac:dyDescent="0.3"/>
    <row r="415" s="25" customFormat="1" x14ac:dyDescent="0.3"/>
    <row r="416" s="25" customFormat="1" x14ac:dyDescent="0.3"/>
    <row r="417" s="25" customFormat="1" x14ac:dyDescent="0.3"/>
    <row r="418" s="25" customFormat="1" x14ac:dyDescent="0.3"/>
    <row r="419" s="25" customFormat="1" x14ac:dyDescent="0.3"/>
    <row r="420" s="25" customFormat="1" x14ac:dyDescent="0.3"/>
    <row r="421" s="25" customFormat="1" x14ac:dyDescent="0.3"/>
    <row r="422" s="25" customFormat="1" x14ac:dyDescent="0.3"/>
    <row r="423" s="25" customFormat="1" x14ac:dyDescent="0.3"/>
    <row r="424" s="25" customFormat="1" x14ac:dyDescent="0.3"/>
    <row r="425" s="25" customFormat="1" x14ac:dyDescent="0.3"/>
    <row r="426" s="25" customFormat="1" x14ac:dyDescent="0.3"/>
    <row r="427" s="25" customFormat="1" x14ac:dyDescent="0.3"/>
    <row r="428" s="25" customFormat="1" x14ac:dyDescent="0.3"/>
    <row r="429" s="25" customFormat="1" x14ac:dyDescent="0.3"/>
    <row r="430" s="25" customFormat="1" x14ac:dyDescent="0.3"/>
    <row r="431" s="25" customFormat="1" x14ac:dyDescent="0.3"/>
    <row r="432" s="25" customFormat="1" x14ac:dyDescent="0.3"/>
    <row r="433" s="25" customFormat="1" x14ac:dyDescent="0.3"/>
    <row r="434" s="25" customFormat="1" x14ac:dyDescent="0.3"/>
    <row r="435" s="25" customFormat="1" x14ac:dyDescent="0.3"/>
    <row r="436" s="25" customFormat="1" x14ac:dyDescent="0.3"/>
    <row r="437" s="25" customFormat="1" x14ac:dyDescent="0.3"/>
    <row r="438" s="25" customFormat="1" x14ac:dyDescent="0.3"/>
    <row r="439" s="25" customFormat="1" x14ac:dyDescent="0.3"/>
    <row r="440" s="25" customFormat="1" x14ac:dyDescent="0.3"/>
    <row r="441" s="25" customFormat="1" x14ac:dyDescent="0.3"/>
    <row r="442" s="25" customFormat="1" x14ac:dyDescent="0.3"/>
    <row r="443" s="25" customFormat="1" x14ac:dyDescent="0.3"/>
    <row r="444" s="25" customFormat="1" x14ac:dyDescent="0.3"/>
    <row r="445" s="25" customFormat="1" x14ac:dyDescent="0.3"/>
    <row r="446" s="25" customFormat="1" x14ac:dyDescent="0.3"/>
    <row r="447" s="25" customFormat="1" x14ac:dyDescent="0.3"/>
    <row r="448" s="25" customFormat="1" x14ac:dyDescent="0.3"/>
    <row r="449" s="25" customFormat="1" x14ac:dyDescent="0.3"/>
    <row r="450" s="25" customFormat="1" x14ac:dyDescent="0.3"/>
    <row r="451" s="25" customFormat="1" x14ac:dyDescent="0.3"/>
    <row r="452" s="25" customFormat="1" x14ac:dyDescent="0.3"/>
    <row r="453" s="25" customFormat="1" x14ac:dyDescent="0.3"/>
    <row r="454" s="25" customFormat="1" x14ac:dyDescent="0.3"/>
    <row r="455" s="25" customFormat="1" x14ac:dyDescent="0.3"/>
    <row r="456" s="25" customFormat="1" x14ac:dyDescent="0.3"/>
    <row r="457" s="25" customFormat="1" x14ac:dyDescent="0.3"/>
    <row r="458" s="25" customFormat="1" x14ac:dyDescent="0.3"/>
    <row r="459" s="25" customFormat="1" x14ac:dyDescent="0.3"/>
    <row r="460" s="25" customFormat="1" x14ac:dyDescent="0.3"/>
    <row r="461" s="25" customFormat="1" x14ac:dyDescent="0.3"/>
    <row r="462" s="25" customFormat="1" x14ac:dyDescent="0.3"/>
    <row r="463" s="25" customFormat="1" x14ac:dyDescent="0.3"/>
    <row r="464" s="25" customFormat="1" x14ac:dyDescent="0.3"/>
    <row r="465" s="25" customFormat="1" x14ac:dyDescent="0.3"/>
    <row r="466" s="25" customFormat="1" x14ac:dyDescent="0.3"/>
    <row r="467" s="25" customFormat="1" x14ac:dyDescent="0.3"/>
    <row r="468" s="25" customFormat="1" x14ac:dyDescent="0.3"/>
    <row r="469" s="25" customFormat="1" x14ac:dyDescent="0.3"/>
    <row r="470" s="25" customFormat="1" x14ac:dyDescent="0.3"/>
    <row r="471" s="25" customFormat="1" x14ac:dyDescent="0.3"/>
    <row r="472" s="25" customFormat="1" x14ac:dyDescent="0.3"/>
    <row r="473" s="25" customFormat="1" x14ac:dyDescent="0.3"/>
    <row r="474" s="25" customFormat="1" x14ac:dyDescent="0.3"/>
    <row r="475" s="25" customFormat="1" x14ac:dyDescent="0.3"/>
    <row r="476" s="25" customFormat="1" x14ac:dyDescent="0.3"/>
    <row r="477" s="25" customFormat="1" x14ac:dyDescent="0.3"/>
    <row r="478" s="25" customFormat="1" x14ac:dyDescent="0.3"/>
    <row r="479" s="25" customFormat="1" x14ac:dyDescent="0.3"/>
    <row r="480" s="25" customFormat="1" x14ac:dyDescent="0.3"/>
    <row r="481" s="25" customFormat="1" x14ac:dyDescent="0.3"/>
    <row r="482" s="25" customFormat="1" x14ac:dyDescent="0.3"/>
    <row r="483" s="25" customFormat="1" x14ac:dyDescent="0.3"/>
    <row r="484" s="25" customFormat="1" x14ac:dyDescent="0.3"/>
    <row r="485" s="25" customFormat="1" x14ac:dyDescent="0.3"/>
    <row r="486" s="25" customFormat="1" x14ac:dyDescent="0.3"/>
    <row r="487" s="25" customFormat="1" x14ac:dyDescent="0.3"/>
    <row r="488" s="25" customFormat="1" x14ac:dyDescent="0.3"/>
    <row r="489" s="25" customFormat="1" x14ac:dyDescent="0.3"/>
    <row r="490" s="25" customFormat="1" x14ac:dyDescent="0.3"/>
    <row r="491" s="25" customFormat="1" x14ac:dyDescent="0.3"/>
    <row r="492" s="25" customFormat="1" x14ac:dyDescent="0.3"/>
    <row r="493" s="25" customFormat="1" x14ac:dyDescent="0.3"/>
    <row r="494" s="25" customFormat="1" x14ac:dyDescent="0.3"/>
    <row r="495" s="25" customFormat="1" x14ac:dyDescent="0.3"/>
    <row r="496" s="25" customFormat="1" x14ac:dyDescent="0.3"/>
    <row r="497" s="25" customFormat="1" x14ac:dyDescent="0.3"/>
    <row r="498" s="25" customFormat="1" x14ac:dyDescent="0.3"/>
    <row r="499" s="25" customFormat="1" x14ac:dyDescent="0.3"/>
    <row r="500" s="25" customFormat="1" x14ac:dyDescent="0.3"/>
    <row r="501" s="25" customFormat="1" x14ac:dyDescent="0.3"/>
    <row r="502" s="25" customFormat="1" x14ac:dyDescent="0.3"/>
    <row r="503" s="25" customFormat="1" x14ac:dyDescent="0.3"/>
    <row r="504" s="25" customFormat="1" x14ac:dyDescent="0.3"/>
    <row r="505" s="25" customFormat="1" x14ac:dyDescent="0.3"/>
    <row r="506" s="25" customFormat="1" x14ac:dyDescent="0.3"/>
    <row r="507" s="25" customFormat="1" x14ac:dyDescent="0.3"/>
    <row r="508" s="25" customFormat="1" x14ac:dyDescent="0.3"/>
    <row r="509" s="25" customFormat="1" x14ac:dyDescent="0.3"/>
    <row r="510" s="25" customFormat="1" x14ac:dyDescent="0.3"/>
    <row r="511" s="25" customFormat="1" x14ac:dyDescent="0.3"/>
    <row r="512" s="25" customFormat="1" x14ac:dyDescent="0.3"/>
    <row r="513" s="25" customFormat="1" x14ac:dyDescent="0.3"/>
    <row r="514" s="25" customFormat="1" x14ac:dyDescent="0.3"/>
    <row r="515" s="25" customFormat="1" x14ac:dyDescent="0.3"/>
    <row r="516" s="25" customFormat="1" x14ac:dyDescent="0.3"/>
    <row r="517" s="25" customFormat="1" x14ac:dyDescent="0.3"/>
    <row r="518" s="25" customFormat="1" x14ac:dyDescent="0.3"/>
    <row r="519" s="25" customFormat="1" x14ac:dyDescent="0.3"/>
    <row r="520" s="25" customFormat="1" x14ac:dyDescent="0.3"/>
    <row r="521" s="25" customFormat="1" x14ac:dyDescent="0.3"/>
    <row r="522" s="25" customFormat="1" x14ac:dyDescent="0.3"/>
    <row r="523" s="25" customFormat="1" x14ac:dyDescent="0.3"/>
    <row r="524" s="25" customFormat="1" x14ac:dyDescent="0.3"/>
    <row r="525" s="25" customFormat="1" x14ac:dyDescent="0.3"/>
    <row r="526" s="25" customFormat="1" x14ac:dyDescent="0.3"/>
    <row r="527" s="25" customFormat="1" x14ac:dyDescent="0.3"/>
    <row r="528" s="25" customFormat="1" x14ac:dyDescent="0.3"/>
    <row r="529" s="25" customFormat="1" x14ac:dyDescent="0.3"/>
    <row r="530" s="25" customFormat="1" x14ac:dyDescent="0.3"/>
    <row r="531" s="25" customFormat="1" x14ac:dyDescent="0.3"/>
    <row r="532" s="25" customFormat="1" x14ac:dyDescent="0.3"/>
    <row r="533" s="25" customFormat="1" x14ac:dyDescent="0.3"/>
    <row r="534" s="25" customFormat="1" x14ac:dyDescent="0.3"/>
    <row r="535" s="25" customFormat="1" x14ac:dyDescent="0.3"/>
    <row r="536" s="25" customFormat="1" x14ac:dyDescent="0.3"/>
    <row r="537" s="25" customFormat="1" x14ac:dyDescent="0.3"/>
    <row r="538" s="25" customFormat="1" x14ac:dyDescent="0.3"/>
    <row r="539" s="25" customFormat="1" x14ac:dyDescent="0.3"/>
    <row r="540" s="25" customFormat="1" x14ac:dyDescent="0.3"/>
    <row r="541" s="25" customFormat="1" x14ac:dyDescent="0.3"/>
    <row r="542" s="25" customFormat="1" x14ac:dyDescent="0.3"/>
    <row r="543" s="25" customFormat="1" x14ac:dyDescent="0.3"/>
    <row r="544" s="25" customFormat="1" x14ac:dyDescent="0.3"/>
    <row r="545" s="25" customFormat="1" x14ac:dyDescent="0.3"/>
    <row r="546" s="25" customFormat="1" x14ac:dyDescent="0.3"/>
    <row r="547" s="25" customFormat="1" x14ac:dyDescent="0.3"/>
    <row r="548" s="25" customFormat="1" x14ac:dyDescent="0.3"/>
    <row r="549" s="25" customFormat="1" x14ac:dyDescent="0.3"/>
    <row r="550" s="25" customFormat="1" x14ac:dyDescent="0.3"/>
    <row r="551" s="25" customFormat="1" x14ac:dyDescent="0.3"/>
    <row r="552" s="25" customFormat="1" x14ac:dyDescent="0.3"/>
    <row r="553" s="25" customFormat="1" x14ac:dyDescent="0.3"/>
    <row r="554" s="25" customFormat="1" x14ac:dyDescent="0.3"/>
    <row r="555" s="25" customFormat="1" x14ac:dyDescent="0.3"/>
    <row r="556" s="25" customFormat="1" x14ac:dyDescent="0.3"/>
    <row r="557" s="25" customFormat="1" x14ac:dyDescent="0.3"/>
    <row r="558" s="25" customFormat="1" x14ac:dyDescent="0.3"/>
    <row r="559" s="25" customFormat="1" x14ac:dyDescent="0.3"/>
    <row r="560" s="25" customFormat="1" x14ac:dyDescent="0.3"/>
    <row r="561" s="25" customFormat="1" x14ac:dyDescent="0.3"/>
    <row r="562" s="25" customFormat="1" x14ac:dyDescent="0.3"/>
    <row r="563" s="25" customFormat="1" x14ac:dyDescent="0.3"/>
    <row r="564" s="25" customFormat="1" x14ac:dyDescent="0.3"/>
    <row r="565" s="25" customFormat="1" x14ac:dyDescent="0.3"/>
    <row r="566" s="25" customFormat="1" x14ac:dyDescent="0.3"/>
    <row r="567" s="25" customFormat="1" x14ac:dyDescent="0.3"/>
    <row r="568" s="25" customFormat="1" x14ac:dyDescent="0.3"/>
    <row r="569" s="25" customFormat="1" x14ac:dyDescent="0.3"/>
    <row r="570" s="25" customFormat="1" x14ac:dyDescent="0.3"/>
    <row r="571" s="25" customFormat="1" x14ac:dyDescent="0.3"/>
    <row r="572" s="25" customFormat="1" x14ac:dyDescent="0.3"/>
    <row r="573" s="25" customFormat="1" x14ac:dyDescent="0.3"/>
    <row r="574" s="25" customFormat="1" x14ac:dyDescent="0.3"/>
    <row r="575" s="25" customFormat="1" x14ac:dyDescent="0.3"/>
    <row r="576" s="25" customFormat="1" x14ac:dyDescent="0.3"/>
    <row r="577" s="25" customFormat="1" x14ac:dyDescent="0.3"/>
    <row r="578" s="25" customFormat="1" x14ac:dyDescent="0.3"/>
    <row r="579" s="25" customFormat="1" x14ac:dyDescent="0.3"/>
    <row r="580" s="25" customFormat="1" x14ac:dyDescent="0.3"/>
    <row r="581" s="25" customFormat="1" x14ac:dyDescent="0.3"/>
    <row r="582" s="25" customFormat="1" x14ac:dyDescent="0.3"/>
    <row r="583" s="25" customFormat="1" x14ac:dyDescent="0.3"/>
    <row r="584" s="25" customFormat="1" x14ac:dyDescent="0.3"/>
    <row r="585" s="25" customFormat="1" x14ac:dyDescent="0.3"/>
    <row r="586" s="25" customFormat="1" x14ac:dyDescent="0.3"/>
    <row r="587" s="25" customFormat="1" x14ac:dyDescent="0.3"/>
    <row r="588" s="25" customFormat="1" x14ac:dyDescent="0.3"/>
    <row r="589" s="25" customFormat="1" x14ac:dyDescent="0.3"/>
    <row r="590" s="25" customFormat="1" x14ac:dyDescent="0.3"/>
    <row r="591" s="25" customFormat="1" x14ac:dyDescent="0.3"/>
    <row r="592" s="25" customFormat="1" x14ac:dyDescent="0.3"/>
    <row r="593" s="25" customFormat="1" x14ac:dyDescent="0.3"/>
    <row r="594" s="25" customFormat="1" x14ac:dyDescent="0.3"/>
    <row r="595" s="25" customFormat="1" x14ac:dyDescent="0.3"/>
    <row r="596" s="25" customFormat="1" x14ac:dyDescent="0.3"/>
    <row r="597" s="25" customFormat="1" x14ac:dyDescent="0.3"/>
    <row r="598" s="25" customFormat="1" x14ac:dyDescent="0.3"/>
    <row r="599" s="25" customFormat="1" x14ac:dyDescent="0.3"/>
    <row r="600" s="25" customFormat="1" x14ac:dyDescent="0.3"/>
    <row r="601" s="25" customFormat="1" x14ac:dyDescent="0.3"/>
    <row r="602" s="25" customFormat="1" x14ac:dyDescent="0.3"/>
    <row r="603" s="25" customFormat="1" x14ac:dyDescent="0.3"/>
    <row r="604" s="25" customFormat="1" x14ac:dyDescent="0.3"/>
    <row r="605" s="25" customFormat="1" x14ac:dyDescent="0.3"/>
    <row r="606" s="25" customFormat="1" x14ac:dyDescent="0.3"/>
    <row r="607" s="25" customFormat="1" x14ac:dyDescent="0.3"/>
    <row r="608" s="25" customFormat="1" x14ac:dyDescent="0.3"/>
    <row r="609" s="25" customFormat="1" x14ac:dyDescent="0.3"/>
    <row r="610" s="25" customFormat="1" x14ac:dyDescent="0.3"/>
    <row r="611" s="25" customFormat="1" x14ac:dyDescent="0.3"/>
    <row r="612" s="25" customFormat="1" x14ac:dyDescent="0.3"/>
    <row r="613" s="25" customFormat="1" x14ac:dyDescent="0.3"/>
    <row r="614" s="25" customFormat="1" x14ac:dyDescent="0.3"/>
    <row r="615" s="25" customFormat="1" x14ac:dyDescent="0.3"/>
    <row r="616" s="25" customFormat="1" x14ac:dyDescent="0.3"/>
    <row r="617" s="25" customFormat="1" x14ac:dyDescent="0.3"/>
    <row r="618" s="25" customFormat="1" x14ac:dyDescent="0.3"/>
    <row r="619" s="25" customFormat="1" x14ac:dyDescent="0.3"/>
    <row r="620" s="25" customFormat="1" x14ac:dyDescent="0.3"/>
    <row r="621" s="25" customFormat="1" x14ac:dyDescent="0.3"/>
    <row r="622" s="25" customFormat="1" x14ac:dyDescent="0.3"/>
    <row r="623" s="25" customFormat="1" x14ac:dyDescent="0.3"/>
    <row r="624" s="25" customFormat="1" x14ac:dyDescent="0.3"/>
    <row r="625" s="25" customFormat="1" x14ac:dyDescent="0.3"/>
    <row r="626" s="25" customFormat="1" x14ac:dyDescent="0.3"/>
    <row r="627" s="25" customFormat="1" x14ac:dyDescent="0.3"/>
    <row r="628" s="25" customFormat="1" x14ac:dyDescent="0.3"/>
    <row r="629" s="25" customFormat="1" x14ac:dyDescent="0.3"/>
    <row r="630" s="25" customFormat="1" x14ac:dyDescent="0.3"/>
    <row r="631" s="25" customFormat="1" x14ac:dyDescent="0.3"/>
    <row r="632" s="25" customFormat="1" x14ac:dyDescent="0.3"/>
    <row r="633" s="25" customFormat="1" x14ac:dyDescent="0.3"/>
    <row r="634" s="25" customFormat="1" x14ac:dyDescent="0.3"/>
    <row r="635" s="25" customFormat="1" x14ac:dyDescent="0.3"/>
    <row r="636" s="25" customFormat="1" x14ac:dyDescent="0.3"/>
    <row r="637" s="25" customFormat="1" x14ac:dyDescent="0.3"/>
    <row r="638" s="25" customFormat="1" x14ac:dyDescent="0.3"/>
    <row r="639" s="25" customFormat="1" x14ac:dyDescent="0.3"/>
    <row r="640" s="25" customFormat="1" x14ac:dyDescent="0.3"/>
    <row r="641" s="25" customFormat="1" x14ac:dyDescent="0.3"/>
    <row r="642" s="25" customFormat="1" x14ac:dyDescent="0.3"/>
    <row r="643" s="25" customFormat="1" x14ac:dyDescent="0.3"/>
    <row r="644" s="25" customFormat="1" x14ac:dyDescent="0.3"/>
    <row r="645" s="25" customFormat="1" x14ac:dyDescent="0.3"/>
    <row r="646" s="25" customFormat="1" x14ac:dyDescent="0.3"/>
    <row r="647" s="25" customFormat="1" x14ac:dyDescent="0.3"/>
    <row r="648" s="25" customFormat="1" x14ac:dyDescent="0.3"/>
    <row r="649" s="25" customFormat="1" x14ac:dyDescent="0.3"/>
    <row r="650" s="25" customFormat="1" x14ac:dyDescent="0.3"/>
    <row r="651" s="25" customFormat="1" x14ac:dyDescent="0.3"/>
    <row r="652" s="25" customFormat="1" x14ac:dyDescent="0.3"/>
    <row r="653" s="25" customFormat="1" x14ac:dyDescent="0.3"/>
    <row r="654" s="25" customFormat="1" x14ac:dyDescent="0.3"/>
    <row r="655" s="25" customFormat="1" x14ac:dyDescent="0.3"/>
    <row r="656" s="25" customFormat="1" x14ac:dyDescent="0.3"/>
    <row r="657" s="25" customFormat="1" x14ac:dyDescent="0.3"/>
    <row r="658" s="25" customFormat="1" x14ac:dyDescent="0.3"/>
    <row r="659" s="25" customFormat="1" x14ac:dyDescent="0.3"/>
    <row r="660" s="25" customFormat="1" x14ac:dyDescent="0.3"/>
    <row r="661" s="25" customFormat="1" x14ac:dyDescent="0.3"/>
    <row r="662" s="25" customFormat="1" x14ac:dyDescent="0.3"/>
    <row r="663" s="25" customFormat="1" x14ac:dyDescent="0.3"/>
    <row r="664" s="25" customFormat="1" x14ac:dyDescent="0.3"/>
    <row r="665" s="25" customFormat="1" x14ac:dyDescent="0.3"/>
    <row r="666" s="25" customFormat="1" x14ac:dyDescent="0.3"/>
    <row r="667" s="25" customFormat="1" x14ac:dyDescent="0.3"/>
    <row r="668" s="25" customFormat="1" x14ac:dyDescent="0.3"/>
    <row r="669" s="25" customFormat="1" x14ac:dyDescent="0.3"/>
    <row r="670" s="25" customFormat="1" x14ac:dyDescent="0.3"/>
    <row r="671" s="25" customFormat="1" x14ac:dyDescent="0.3"/>
    <row r="672" s="25" customFormat="1" x14ac:dyDescent="0.3"/>
    <row r="673" s="25" customFormat="1" x14ac:dyDescent="0.3"/>
    <row r="674" s="25" customFormat="1" x14ac:dyDescent="0.3"/>
    <row r="675" s="25" customFormat="1" x14ac:dyDescent="0.3"/>
    <row r="676" s="25" customFormat="1" x14ac:dyDescent="0.3"/>
    <row r="677" s="25" customFormat="1" x14ac:dyDescent="0.3"/>
    <row r="678" s="25" customFormat="1" x14ac:dyDescent="0.3"/>
    <row r="679" s="25" customFormat="1" x14ac:dyDescent="0.3"/>
    <row r="680" s="25" customFormat="1" x14ac:dyDescent="0.3"/>
    <row r="681" s="25" customFormat="1" x14ac:dyDescent="0.3"/>
    <row r="682" s="25" customFormat="1" x14ac:dyDescent="0.3"/>
    <row r="683" s="25" customFormat="1" x14ac:dyDescent="0.3"/>
    <row r="684" s="25" customFormat="1" x14ac:dyDescent="0.3"/>
    <row r="685" s="25" customFormat="1" x14ac:dyDescent="0.3"/>
    <row r="686" s="25" customFormat="1" x14ac:dyDescent="0.3"/>
    <row r="687" s="25" customFormat="1" x14ac:dyDescent="0.3"/>
    <row r="688" s="25" customFormat="1" x14ac:dyDescent="0.3"/>
    <row r="689" s="25" customFormat="1" x14ac:dyDescent="0.3"/>
    <row r="690" s="25" customFormat="1" x14ac:dyDescent="0.3"/>
    <row r="691" s="25" customFormat="1" x14ac:dyDescent="0.3"/>
    <row r="692" s="25" customFormat="1" x14ac:dyDescent="0.3"/>
    <row r="693" s="25" customFormat="1" x14ac:dyDescent="0.3"/>
    <row r="694" s="25" customFormat="1" x14ac:dyDescent="0.3"/>
    <row r="695" s="25" customFormat="1" x14ac:dyDescent="0.3"/>
    <row r="696" s="25" customFormat="1" x14ac:dyDescent="0.3"/>
    <row r="697" s="25" customFormat="1" x14ac:dyDescent="0.3"/>
    <row r="698" s="25" customFormat="1" x14ac:dyDescent="0.3"/>
    <row r="699" s="25" customFormat="1" x14ac:dyDescent="0.3"/>
    <row r="700" s="25" customFormat="1" x14ac:dyDescent="0.3"/>
    <row r="701" s="25" customFormat="1" x14ac:dyDescent="0.3"/>
    <row r="702" s="25" customFormat="1" x14ac:dyDescent="0.3"/>
    <row r="703" s="25" customFormat="1" x14ac:dyDescent="0.3"/>
    <row r="704" s="25" customFormat="1" x14ac:dyDescent="0.3"/>
    <row r="705" s="25" customFormat="1" x14ac:dyDescent="0.3"/>
    <row r="706" s="25" customFormat="1" x14ac:dyDescent="0.3"/>
    <row r="707" s="25" customFormat="1" x14ac:dyDescent="0.3"/>
    <row r="708" s="25" customFormat="1" x14ac:dyDescent="0.3"/>
    <row r="709" s="25" customFormat="1" x14ac:dyDescent="0.3"/>
    <row r="710" s="25" customFormat="1" x14ac:dyDescent="0.3"/>
    <row r="711" s="25" customFormat="1" x14ac:dyDescent="0.3"/>
    <row r="712" s="25" customFormat="1" x14ac:dyDescent="0.3"/>
    <row r="713" s="25" customFormat="1" x14ac:dyDescent="0.3"/>
    <row r="714" s="25" customFormat="1" x14ac:dyDescent="0.3"/>
    <row r="715" s="25" customFormat="1" x14ac:dyDescent="0.3"/>
    <row r="716" s="25" customFormat="1" x14ac:dyDescent="0.3"/>
    <row r="717" s="25" customFormat="1" x14ac:dyDescent="0.3"/>
    <row r="718" s="25" customFormat="1" x14ac:dyDescent="0.3"/>
    <row r="719" s="25" customFormat="1" x14ac:dyDescent="0.3"/>
    <row r="720" s="25" customFormat="1" x14ac:dyDescent="0.3"/>
    <row r="721" s="25" customFormat="1" x14ac:dyDescent="0.3"/>
    <row r="722" s="25" customFormat="1" x14ac:dyDescent="0.3"/>
    <row r="723" s="25" customFormat="1" x14ac:dyDescent="0.3"/>
    <row r="724" s="25" customFormat="1" x14ac:dyDescent="0.3"/>
    <row r="725" s="25" customFormat="1" x14ac:dyDescent="0.3"/>
    <row r="726" s="25" customFormat="1" x14ac:dyDescent="0.3"/>
    <row r="727" s="25" customFormat="1" x14ac:dyDescent="0.3"/>
    <row r="728" s="25" customFormat="1" x14ac:dyDescent="0.3"/>
    <row r="729" s="25" customFormat="1" x14ac:dyDescent="0.3"/>
    <row r="730" s="25" customFormat="1" x14ac:dyDescent="0.3"/>
    <row r="731" s="25" customFormat="1" x14ac:dyDescent="0.3"/>
    <row r="732" s="25" customFormat="1" x14ac:dyDescent="0.3"/>
    <row r="733" s="25" customFormat="1" x14ac:dyDescent="0.3"/>
    <row r="734" s="25" customFormat="1" x14ac:dyDescent="0.3"/>
    <row r="735" s="25" customFormat="1" x14ac:dyDescent="0.3"/>
    <row r="736" s="25" customFormat="1" x14ac:dyDescent="0.3"/>
    <row r="737" s="25" customFormat="1" x14ac:dyDescent="0.3"/>
    <row r="738" s="25" customFormat="1" x14ac:dyDescent="0.3"/>
    <row r="739" s="25" customFormat="1" x14ac:dyDescent="0.3"/>
    <row r="740" s="25" customFormat="1" x14ac:dyDescent="0.3"/>
    <row r="741" s="25" customFormat="1" x14ac:dyDescent="0.3"/>
    <row r="742" s="25" customFormat="1" x14ac:dyDescent="0.3"/>
    <row r="743" s="25" customFormat="1" x14ac:dyDescent="0.3"/>
    <row r="744" s="25" customFormat="1" x14ac:dyDescent="0.3"/>
    <row r="745" s="25" customFormat="1" x14ac:dyDescent="0.3"/>
    <row r="746" s="25" customFormat="1" x14ac:dyDescent="0.3"/>
    <row r="747" s="25" customFormat="1" x14ac:dyDescent="0.3"/>
    <row r="748" s="25" customFormat="1" x14ac:dyDescent="0.3"/>
    <row r="749" s="25" customFormat="1" x14ac:dyDescent="0.3"/>
    <row r="750" s="25" customFormat="1" x14ac:dyDescent="0.3"/>
    <row r="751" s="25" customFormat="1" x14ac:dyDescent="0.3"/>
    <row r="752" s="25" customFormat="1" x14ac:dyDescent="0.3"/>
    <row r="753" s="25" customFormat="1" x14ac:dyDescent="0.3"/>
    <row r="754" s="25" customFormat="1" x14ac:dyDescent="0.3"/>
    <row r="755" s="25" customFormat="1" x14ac:dyDescent="0.3"/>
    <row r="756" s="25" customFormat="1" x14ac:dyDescent="0.3"/>
    <row r="757" s="25" customFormat="1" x14ac:dyDescent="0.3"/>
    <row r="758" s="25" customFormat="1" x14ac:dyDescent="0.3"/>
    <row r="759" s="25" customFormat="1" x14ac:dyDescent="0.3"/>
    <row r="760" s="25" customFormat="1" x14ac:dyDescent="0.3"/>
    <row r="761" s="25" customFormat="1" x14ac:dyDescent="0.3"/>
    <row r="762" s="25" customFormat="1" x14ac:dyDescent="0.3"/>
    <row r="763" s="25" customFormat="1" x14ac:dyDescent="0.3"/>
    <row r="764" s="25" customFormat="1" x14ac:dyDescent="0.3"/>
    <row r="765" s="25" customFormat="1" x14ac:dyDescent="0.3"/>
    <row r="766" s="25" customFormat="1" x14ac:dyDescent="0.3"/>
    <row r="767" s="25" customFormat="1" x14ac:dyDescent="0.3"/>
    <row r="768" s="25" customFormat="1" x14ac:dyDescent="0.3"/>
    <row r="769" s="25" customFormat="1" x14ac:dyDescent="0.3"/>
    <row r="770" s="25" customFormat="1" x14ac:dyDescent="0.3"/>
    <row r="771" s="25" customFormat="1" x14ac:dyDescent="0.3"/>
    <row r="772" s="25" customFormat="1" x14ac:dyDescent="0.3"/>
    <row r="773" s="25" customFormat="1" x14ac:dyDescent="0.3"/>
    <row r="774" s="25" customFormat="1" x14ac:dyDescent="0.3"/>
    <row r="775" s="25" customFormat="1" x14ac:dyDescent="0.3"/>
    <row r="776" s="25" customFormat="1" x14ac:dyDescent="0.3"/>
    <row r="777" s="25" customFormat="1" x14ac:dyDescent="0.3"/>
    <row r="778" s="25" customFormat="1" x14ac:dyDescent="0.3"/>
    <row r="779" s="25" customFormat="1" x14ac:dyDescent="0.3"/>
    <row r="780" s="25" customFormat="1" x14ac:dyDescent="0.3"/>
    <row r="781" s="25" customFormat="1" x14ac:dyDescent="0.3"/>
    <row r="782" s="25" customFormat="1" x14ac:dyDescent="0.3"/>
    <row r="783" s="25" customFormat="1" x14ac:dyDescent="0.3"/>
    <row r="784" s="25" customFormat="1" x14ac:dyDescent="0.3"/>
    <row r="785" s="25" customFormat="1" x14ac:dyDescent="0.3"/>
    <row r="786" s="25" customFormat="1" x14ac:dyDescent="0.3"/>
    <row r="787" s="25" customFormat="1" x14ac:dyDescent="0.3"/>
    <row r="788" s="25" customFormat="1" x14ac:dyDescent="0.3"/>
    <row r="789" s="25" customFormat="1" x14ac:dyDescent="0.3"/>
    <row r="790" s="25" customFormat="1" x14ac:dyDescent="0.3"/>
    <row r="791" s="25" customFormat="1" x14ac:dyDescent="0.3"/>
    <row r="792" s="25" customFormat="1" x14ac:dyDescent="0.3"/>
    <row r="793" s="25" customFormat="1" x14ac:dyDescent="0.3"/>
    <row r="794" s="25" customFormat="1" x14ac:dyDescent="0.3"/>
    <row r="795" s="25" customFormat="1" x14ac:dyDescent="0.3"/>
    <row r="796" s="25" customFormat="1" x14ac:dyDescent="0.3"/>
    <row r="797" s="25" customFormat="1" x14ac:dyDescent="0.3"/>
    <row r="798" s="25" customFormat="1" x14ac:dyDescent="0.3"/>
    <row r="799" s="25" customFormat="1" x14ac:dyDescent="0.3"/>
    <row r="800" s="25" customFormat="1" x14ac:dyDescent="0.3"/>
    <row r="801" s="25" customFormat="1" x14ac:dyDescent="0.3"/>
    <row r="802" s="25" customFormat="1" x14ac:dyDescent="0.3"/>
    <row r="803" s="25" customFormat="1" x14ac:dyDescent="0.3"/>
    <row r="804" s="25" customFormat="1" x14ac:dyDescent="0.3"/>
    <row r="805" s="25" customFormat="1" x14ac:dyDescent="0.3"/>
    <row r="806" s="25" customFormat="1" x14ac:dyDescent="0.3"/>
    <row r="807" s="25" customFormat="1" x14ac:dyDescent="0.3"/>
    <row r="808" s="25" customFormat="1" x14ac:dyDescent="0.3"/>
    <row r="809" s="25" customFormat="1" x14ac:dyDescent="0.3"/>
    <row r="810" s="25" customFormat="1" x14ac:dyDescent="0.3"/>
    <row r="811" s="25" customFormat="1" x14ac:dyDescent="0.3"/>
    <row r="812" s="25" customFormat="1" x14ac:dyDescent="0.3"/>
    <row r="813" s="25" customFormat="1" x14ac:dyDescent="0.3"/>
    <row r="814" s="25" customFormat="1" x14ac:dyDescent="0.3"/>
    <row r="815" s="25" customFormat="1" x14ac:dyDescent="0.3"/>
    <row r="816" s="25" customFormat="1" x14ac:dyDescent="0.3"/>
    <row r="817" s="25" customFormat="1" x14ac:dyDescent="0.3"/>
    <row r="818" s="25" customFormat="1" x14ac:dyDescent="0.3"/>
    <row r="819" s="25" customFormat="1" x14ac:dyDescent="0.3"/>
    <row r="820" s="25" customFormat="1" x14ac:dyDescent="0.3"/>
    <row r="821" s="25" customFormat="1" x14ac:dyDescent="0.3"/>
    <row r="822" s="25" customFormat="1" x14ac:dyDescent="0.3"/>
    <row r="823" s="25" customFormat="1" x14ac:dyDescent="0.3"/>
    <row r="824" s="25" customFormat="1" x14ac:dyDescent="0.3"/>
    <row r="825" s="25" customFormat="1" x14ac:dyDescent="0.3"/>
    <row r="826" s="25" customFormat="1" x14ac:dyDescent="0.3"/>
    <row r="827" s="25" customFormat="1" x14ac:dyDescent="0.3"/>
    <row r="828" s="25" customFormat="1" x14ac:dyDescent="0.3"/>
    <row r="829" s="25" customFormat="1" x14ac:dyDescent="0.3"/>
    <row r="830" s="25" customFormat="1" x14ac:dyDescent="0.3"/>
    <row r="831" s="25" customFormat="1" x14ac:dyDescent="0.3"/>
    <row r="832" s="25" customFormat="1" x14ac:dyDescent="0.3"/>
    <row r="833" s="25" customFormat="1" x14ac:dyDescent="0.3"/>
    <row r="834" s="25" customFormat="1" x14ac:dyDescent="0.3"/>
    <row r="835" s="25" customFormat="1" x14ac:dyDescent="0.3"/>
    <row r="836" s="25" customFormat="1" x14ac:dyDescent="0.3"/>
    <row r="837" s="25" customFormat="1" x14ac:dyDescent="0.3"/>
    <row r="838" s="25" customFormat="1" x14ac:dyDescent="0.3"/>
    <row r="839" s="25" customFormat="1" x14ac:dyDescent="0.3"/>
    <row r="840" s="25" customFormat="1" x14ac:dyDescent="0.3"/>
    <row r="841" s="25" customFormat="1" x14ac:dyDescent="0.3"/>
    <row r="842" s="25" customFormat="1" x14ac:dyDescent="0.3"/>
    <row r="843" s="25" customFormat="1" x14ac:dyDescent="0.3"/>
    <row r="844" s="25" customFormat="1" x14ac:dyDescent="0.3"/>
    <row r="845" s="25" customFormat="1" x14ac:dyDescent="0.3"/>
    <row r="846" s="25" customFormat="1" x14ac:dyDescent="0.3"/>
    <row r="847" s="25" customFormat="1" x14ac:dyDescent="0.3"/>
    <row r="848" s="25" customFormat="1" x14ac:dyDescent="0.3"/>
    <row r="849" s="25" customFormat="1" x14ac:dyDescent="0.3"/>
    <row r="850" s="25" customFormat="1" x14ac:dyDescent="0.3"/>
    <row r="851" s="25" customFormat="1" x14ac:dyDescent="0.3"/>
    <row r="852" s="25" customFormat="1" x14ac:dyDescent="0.3"/>
    <row r="853" s="25" customFormat="1" x14ac:dyDescent="0.3"/>
    <row r="854" s="25" customFormat="1" x14ac:dyDescent="0.3"/>
    <row r="855" s="25" customFormat="1" x14ac:dyDescent="0.3"/>
    <row r="856" s="25" customFormat="1" x14ac:dyDescent="0.3"/>
    <row r="857" s="25" customFormat="1" x14ac:dyDescent="0.3"/>
    <row r="858" s="25" customFormat="1" x14ac:dyDescent="0.3"/>
    <row r="859" s="25" customFormat="1" x14ac:dyDescent="0.3"/>
    <row r="860" s="25" customFormat="1" x14ac:dyDescent="0.3"/>
    <row r="861" s="25" customFormat="1" x14ac:dyDescent="0.3"/>
    <row r="862" s="25" customFormat="1" x14ac:dyDescent="0.3"/>
    <row r="863" s="25" customFormat="1" x14ac:dyDescent="0.3"/>
    <row r="864" s="25" customFormat="1" x14ac:dyDescent="0.3"/>
    <row r="865" s="25" customFormat="1" x14ac:dyDescent="0.3"/>
    <row r="866" s="25" customFormat="1" x14ac:dyDescent="0.3"/>
    <row r="867" s="25" customFormat="1" x14ac:dyDescent="0.3"/>
    <row r="868" s="25" customFormat="1" x14ac:dyDescent="0.3"/>
    <row r="869" s="25" customFormat="1" x14ac:dyDescent="0.3"/>
    <row r="870" s="25" customFormat="1" x14ac:dyDescent="0.3"/>
    <row r="871" s="25" customFormat="1" x14ac:dyDescent="0.3"/>
    <row r="872" s="25" customFormat="1" x14ac:dyDescent="0.3"/>
    <row r="873" s="25" customFormat="1" x14ac:dyDescent="0.3"/>
    <row r="874" s="25" customFormat="1" x14ac:dyDescent="0.3"/>
    <row r="875" s="25" customFormat="1" x14ac:dyDescent="0.3"/>
    <row r="876" s="25" customFormat="1" x14ac:dyDescent="0.3"/>
    <row r="877" s="25" customFormat="1" x14ac:dyDescent="0.3"/>
    <row r="878" s="25" customFormat="1" x14ac:dyDescent="0.3"/>
    <row r="879" s="25" customFormat="1" x14ac:dyDescent="0.3"/>
    <row r="880" s="25" customFormat="1" x14ac:dyDescent="0.3"/>
    <row r="881" s="25" customFormat="1" x14ac:dyDescent="0.3"/>
    <row r="882" s="25" customFormat="1" x14ac:dyDescent="0.3"/>
    <row r="883" s="25" customFormat="1" x14ac:dyDescent="0.3"/>
    <row r="884" s="25" customFormat="1" x14ac:dyDescent="0.3"/>
    <row r="885" s="25" customFormat="1" x14ac:dyDescent="0.3"/>
    <row r="886" s="25" customFormat="1" x14ac:dyDescent="0.3"/>
    <row r="887" s="25" customFormat="1" x14ac:dyDescent="0.3"/>
    <row r="888" s="25" customFormat="1" x14ac:dyDescent="0.3"/>
    <row r="889" s="25" customFormat="1" x14ac:dyDescent="0.3"/>
    <row r="890" s="25" customFormat="1" x14ac:dyDescent="0.3"/>
    <row r="891" s="25" customFormat="1" x14ac:dyDescent="0.3"/>
    <row r="892" s="25" customFormat="1" x14ac:dyDescent="0.3"/>
    <row r="893" s="25" customFormat="1" x14ac:dyDescent="0.3"/>
    <row r="894" s="25" customFormat="1" x14ac:dyDescent="0.3"/>
    <row r="895" s="25" customFormat="1" x14ac:dyDescent="0.3"/>
    <row r="896" s="25" customFormat="1" x14ac:dyDescent="0.3"/>
    <row r="897" s="25" customFormat="1" x14ac:dyDescent="0.3"/>
    <row r="898" s="25" customFormat="1" x14ac:dyDescent="0.3"/>
    <row r="899" s="25" customFormat="1" x14ac:dyDescent="0.3"/>
    <row r="900" s="25" customFormat="1" x14ac:dyDescent="0.3"/>
    <row r="901" s="25" customFormat="1" x14ac:dyDescent="0.3"/>
    <row r="902" s="25" customFormat="1" x14ac:dyDescent="0.3"/>
    <row r="903" s="25" customFormat="1" x14ac:dyDescent="0.3"/>
    <row r="904" s="25" customFormat="1" x14ac:dyDescent="0.3"/>
    <row r="905" s="25" customFormat="1" x14ac:dyDescent="0.3"/>
    <row r="906" s="25" customFormat="1" x14ac:dyDescent="0.3"/>
    <row r="907" s="25" customFormat="1" x14ac:dyDescent="0.3"/>
    <row r="908" s="25" customFormat="1" x14ac:dyDescent="0.3"/>
    <row r="909" s="25" customFormat="1" x14ac:dyDescent="0.3"/>
    <row r="910" s="25" customFormat="1" x14ac:dyDescent="0.3"/>
    <row r="911" s="25" customFormat="1" x14ac:dyDescent="0.3"/>
    <row r="912" s="25" customFormat="1" x14ac:dyDescent="0.3"/>
    <row r="913" s="25" customFormat="1" x14ac:dyDescent="0.3"/>
    <row r="914" s="25" customFormat="1" x14ac:dyDescent="0.3"/>
    <row r="915" s="25" customFormat="1" x14ac:dyDescent="0.3"/>
    <row r="916" s="25" customFormat="1" x14ac:dyDescent="0.3"/>
    <row r="917" s="25" customFormat="1" x14ac:dyDescent="0.3"/>
    <row r="918" s="25" customFormat="1" x14ac:dyDescent="0.3"/>
    <row r="919" s="25" customFormat="1" x14ac:dyDescent="0.3"/>
    <row r="920" s="25" customFormat="1" x14ac:dyDescent="0.3"/>
    <row r="921" s="25" customFormat="1" x14ac:dyDescent="0.3"/>
    <row r="922" s="25" customFormat="1" x14ac:dyDescent="0.3"/>
    <row r="923" s="25" customFormat="1" x14ac:dyDescent="0.3"/>
    <row r="924" s="25" customFormat="1" x14ac:dyDescent="0.3"/>
    <row r="925" s="25" customFormat="1" x14ac:dyDescent="0.3"/>
    <row r="926" s="25" customFormat="1" x14ac:dyDescent="0.3"/>
    <row r="927" s="25" customFormat="1" x14ac:dyDescent="0.3"/>
    <row r="928" s="25" customFormat="1" x14ac:dyDescent="0.3"/>
    <row r="929" s="25" customFormat="1" x14ac:dyDescent="0.3"/>
    <row r="930" s="25" customFormat="1" x14ac:dyDescent="0.3"/>
    <row r="931" s="25" customFormat="1" x14ac:dyDescent="0.3"/>
    <row r="932" s="25" customFormat="1" x14ac:dyDescent="0.3"/>
    <row r="933" s="25" customFormat="1" x14ac:dyDescent="0.3"/>
    <row r="934" s="25" customFormat="1" x14ac:dyDescent="0.3"/>
    <row r="935" s="25" customFormat="1" x14ac:dyDescent="0.3"/>
    <row r="936" s="25" customFormat="1" x14ac:dyDescent="0.3"/>
    <row r="937" s="25" customFormat="1" x14ac:dyDescent="0.3"/>
    <row r="938" s="25" customFormat="1" x14ac:dyDescent="0.3"/>
    <row r="939" s="25" customFormat="1" x14ac:dyDescent="0.3"/>
    <row r="940" s="25" customFormat="1" x14ac:dyDescent="0.3"/>
    <row r="941" s="25" customFormat="1" x14ac:dyDescent="0.3"/>
    <row r="942" s="25" customFormat="1" x14ac:dyDescent="0.3"/>
    <row r="943" s="25" customFormat="1" x14ac:dyDescent="0.3"/>
    <row r="944" s="25" customFormat="1" x14ac:dyDescent="0.3"/>
    <row r="945" s="25" customFormat="1" x14ac:dyDescent="0.3"/>
    <row r="946" s="25" customFormat="1" x14ac:dyDescent="0.3"/>
    <row r="947" s="25" customFormat="1" x14ac:dyDescent="0.3"/>
    <row r="948" s="25" customFormat="1" x14ac:dyDescent="0.3"/>
    <row r="949" s="25" customFormat="1" x14ac:dyDescent="0.3"/>
    <row r="950" s="25" customFormat="1" x14ac:dyDescent="0.3"/>
    <row r="951" s="25" customFormat="1" x14ac:dyDescent="0.3"/>
    <row r="952" s="25" customFormat="1" x14ac:dyDescent="0.3"/>
    <row r="953" s="25" customFormat="1" x14ac:dyDescent="0.3"/>
    <row r="954" s="25" customFormat="1" x14ac:dyDescent="0.3"/>
    <row r="955" s="25" customFormat="1" x14ac:dyDescent="0.3"/>
    <row r="956" s="25" customFormat="1" x14ac:dyDescent="0.3"/>
    <row r="957" s="25" customFormat="1" x14ac:dyDescent="0.3"/>
    <row r="958" s="25" customFormat="1" x14ac:dyDescent="0.3"/>
    <row r="959" s="25" customFormat="1" x14ac:dyDescent="0.3"/>
    <row r="960" s="25" customFormat="1" x14ac:dyDescent="0.3"/>
    <row r="961" s="25" customFormat="1" x14ac:dyDescent="0.3"/>
    <row r="962" s="25" customFormat="1" x14ac:dyDescent="0.3"/>
    <row r="963" s="25" customFormat="1" x14ac:dyDescent="0.3"/>
    <row r="964" s="25" customFormat="1" x14ac:dyDescent="0.3"/>
    <row r="965" s="25" customFormat="1" x14ac:dyDescent="0.3"/>
    <row r="966" s="25" customFormat="1" x14ac:dyDescent="0.3"/>
    <row r="967" s="25" customFormat="1" x14ac:dyDescent="0.3"/>
    <row r="968" s="25" customFormat="1" x14ac:dyDescent="0.3"/>
    <row r="969" s="25" customFormat="1" x14ac:dyDescent="0.3"/>
    <row r="970" s="25" customFormat="1" x14ac:dyDescent="0.3"/>
    <row r="971" s="25" customFormat="1" x14ac:dyDescent="0.3"/>
    <row r="972" s="25" customFormat="1" x14ac:dyDescent="0.3"/>
    <row r="973" s="25" customFormat="1" x14ac:dyDescent="0.3"/>
    <row r="974" s="25" customFormat="1" x14ac:dyDescent="0.3"/>
    <row r="975" s="25" customFormat="1" x14ac:dyDescent="0.3"/>
    <row r="976" s="25" customFormat="1" x14ac:dyDescent="0.3"/>
    <row r="977" s="25" customFormat="1" x14ac:dyDescent="0.3"/>
    <row r="978" s="25" customFormat="1" x14ac:dyDescent="0.3"/>
    <row r="979" s="25" customFormat="1" x14ac:dyDescent="0.3"/>
    <row r="980" s="25" customFormat="1" x14ac:dyDescent="0.3"/>
    <row r="981" s="25" customFormat="1" x14ac:dyDescent="0.3"/>
    <row r="982" s="25" customFormat="1" x14ac:dyDescent="0.3"/>
    <row r="983" s="25" customFormat="1" x14ac:dyDescent="0.3"/>
    <row r="984" s="25" customFormat="1" x14ac:dyDescent="0.3"/>
    <row r="985" s="25" customFormat="1" x14ac:dyDescent="0.3"/>
    <row r="986" s="25" customFormat="1" x14ac:dyDescent="0.3"/>
    <row r="987" s="25" customFormat="1" x14ac:dyDescent="0.3"/>
    <row r="988" s="25" customFormat="1" x14ac:dyDescent="0.3"/>
    <row r="989" s="25" customFormat="1" x14ac:dyDescent="0.3"/>
    <row r="990" s="25" customFormat="1" x14ac:dyDescent="0.3"/>
    <row r="991" s="25" customFormat="1" x14ac:dyDescent="0.3"/>
    <row r="992" s="25" customFormat="1" x14ac:dyDescent="0.3"/>
    <row r="993" s="25" customFormat="1" x14ac:dyDescent="0.3"/>
    <row r="994" s="25" customFormat="1" x14ac:dyDescent="0.3"/>
    <row r="995" s="25" customFormat="1" x14ac:dyDescent="0.3"/>
    <row r="996" s="25" customFormat="1" x14ac:dyDescent="0.3"/>
    <row r="997" s="25" customFormat="1" x14ac:dyDescent="0.3"/>
    <row r="998" s="25" customFormat="1" x14ac:dyDescent="0.3"/>
    <row r="999" s="25" customFormat="1" x14ac:dyDescent="0.3"/>
    <row r="1000" s="25" customFormat="1" x14ac:dyDescent="0.3"/>
    <row r="1001" s="25" customFormat="1" x14ac:dyDescent="0.3"/>
    <row r="1002" s="25" customFormat="1" x14ac:dyDescent="0.3"/>
    <row r="1003" s="25" customFormat="1" x14ac:dyDescent="0.3"/>
    <row r="1004" s="25" customFormat="1" x14ac:dyDescent="0.3"/>
    <row r="1005" s="25" customFormat="1" x14ac:dyDescent="0.3"/>
    <row r="1006" s="25" customFormat="1" x14ac:dyDescent="0.3"/>
    <row r="1007" s="25" customFormat="1" x14ac:dyDescent="0.3"/>
    <row r="1008" s="25" customFormat="1" x14ac:dyDescent="0.3"/>
    <row r="1009" s="25" customFormat="1" x14ac:dyDescent="0.3"/>
    <row r="1010" s="25" customFormat="1" x14ac:dyDescent="0.3"/>
    <row r="1011" s="25" customFormat="1" x14ac:dyDescent="0.3"/>
    <row r="1012" s="25" customFormat="1" x14ac:dyDescent="0.3"/>
    <row r="1013" s="25" customFormat="1" x14ac:dyDescent="0.3"/>
    <row r="1014" s="25" customFormat="1" x14ac:dyDescent="0.3"/>
    <row r="1015" s="25" customFormat="1" x14ac:dyDescent="0.3"/>
    <row r="1016" s="25" customFormat="1" x14ac:dyDescent="0.3"/>
    <row r="1017" s="25" customFormat="1" x14ac:dyDescent="0.3"/>
    <row r="1018" s="25" customFormat="1" x14ac:dyDescent="0.3"/>
    <row r="1019" s="25" customFormat="1" x14ac:dyDescent="0.3"/>
    <row r="1020" s="25" customFormat="1" x14ac:dyDescent="0.3"/>
    <row r="1021" s="25" customFormat="1" x14ac:dyDescent="0.3"/>
    <row r="1022" s="25" customFormat="1" x14ac:dyDescent="0.3"/>
    <row r="1023" s="25" customFormat="1" x14ac:dyDescent="0.3"/>
    <row r="1024" s="25" customFormat="1" x14ac:dyDescent="0.3"/>
    <row r="1025" s="25" customFormat="1" x14ac:dyDescent="0.3"/>
    <row r="1026" s="25" customFormat="1" x14ac:dyDescent="0.3"/>
    <row r="1027" s="25" customFormat="1" x14ac:dyDescent="0.3"/>
    <row r="1028" s="25" customFormat="1" x14ac:dyDescent="0.3"/>
    <row r="1029" s="25" customFormat="1" x14ac:dyDescent="0.3"/>
    <row r="1030" s="25" customFormat="1" x14ac:dyDescent="0.3"/>
    <row r="1031" s="25" customFormat="1" x14ac:dyDescent="0.3"/>
    <row r="1032" s="25" customFormat="1" x14ac:dyDescent="0.3"/>
    <row r="1033" s="25" customFormat="1" x14ac:dyDescent="0.3"/>
    <row r="1034" s="25" customFormat="1" x14ac:dyDescent="0.3"/>
    <row r="1035" s="25" customFormat="1" x14ac:dyDescent="0.3"/>
    <row r="1036" s="25" customFormat="1" x14ac:dyDescent="0.3"/>
    <row r="1037" s="25" customFormat="1" x14ac:dyDescent="0.3"/>
    <row r="1038" s="25" customFormat="1" x14ac:dyDescent="0.3"/>
    <row r="1039" s="25" customFormat="1" x14ac:dyDescent="0.3"/>
    <row r="1040" s="25" customFormat="1" x14ac:dyDescent="0.3"/>
    <row r="1041" s="25" customFormat="1" x14ac:dyDescent="0.3"/>
    <row r="1042" s="25" customFormat="1" x14ac:dyDescent="0.3"/>
    <row r="1043" s="25" customFormat="1" x14ac:dyDescent="0.3"/>
    <row r="1044" s="25" customFormat="1" x14ac:dyDescent="0.3"/>
    <row r="1045" s="25" customFormat="1" x14ac:dyDescent="0.3"/>
    <row r="1046" s="25" customFormat="1" x14ac:dyDescent="0.3"/>
    <row r="1047" s="25" customFormat="1" x14ac:dyDescent="0.3"/>
    <row r="1048" s="25" customFormat="1" x14ac:dyDescent="0.3"/>
    <row r="1049" s="25" customFormat="1" x14ac:dyDescent="0.3"/>
    <row r="1050" s="25" customFormat="1" x14ac:dyDescent="0.3"/>
    <row r="1051" s="25" customFormat="1" x14ac:dyDescent="0.3"/>
    <row r="1052" s="25" customFormat="1" x14ac:dyDescent="0.3"/>
    <row r="1053" s="25" customFormat="1" x14ac:dyDescent="0.3"/>
    <row r="1054" s="25" customFormat="1" x14ac:dyDescent="0.3"/>
    <row r="1055" s="25" customFormat="1" x14ac:dyDescent="0.3"/>
    <row r="1056" s="25" customFormat="1" x14ac:dyDescent="0.3"/>
    <row r="1057" s="25" customFormat="1" x14ac:dyDescent="0.3"/>
    <row r="1058" s="25" customFormat="1" x14ac:dyDescent="0.3"/>
    <row r="1059" s="25" customFormat="1" x14ac:dyDescent="0.3"/>
    <row r="1060" s="25" customFormat="1" x14ac:dyDescent="0.3"/>
    <row r="1061" s="25" customFormat="1" x14ac:dyDescent="0.3"/>
    <row r="1062" s="25" customFormat="1" x14ac:dyDescent="0.3"/>
    <row r="1063" s="25" customFormat="1" x14ac:dyDescent="0.3"/>
    <row r="1064" s="25" customFormat="1" x14ac:dyDescent="0.3"/>
    <row r="1065" s="25" customFormat="1" x14ac:dyDescent="0.3"/>
    <row r="1066" s="25" customFormat="1" x14ac:dyDescent="0.3"/>
    <row r="1067" s="25" customFormat="1" x14ac:dyDescent="0.3"/>
    <row r="1068" s="25" customFormat="1" x14ac:dyDescent="0.3"/>
    <row r="1069" s="25" customFormat="1" x14ac:dyDescent="0.3"/>
    <row r="1070" s="25" customFormat="1" x14ac:dyDescent="0.3"/>
    <row r="1071" s="25" customFormat="1" x14ac:dyDescent="0.3"/>
    <row r="1072" s="25" customFormat="1" x14ac:dyDescent="0.3"/>
    <row r="1073" s="25" customFormat="1" x14ac:dyDescent="0.3"/>
    <row r="1074" s="25" customFormat="1" x14ac:dyDescent="0.3"/>
    <row r="1075" s="25" customFormat="1" x14ac:dyDescent="0.3"/>
    <row r="1076" s="25" customFormat="1" x14ac:dyDescent="0.3"/>
    <row r="1077" s="25" customFormat="1" x14ac:dyDescent="0.3"/>
    <row r="1078" s="25" customFormat="1" x14ac:dyDescent="0.3"/>
    <row r="1079" s="25" customFormat="1" x14ac:dyDescent="0.3"/>
    <row r="1080" s="25" customFormat="1" x14ac:dyDescent="0.3"/>
    <row r="1081" s="25" customFormat="1" x14ac:dyDescent="0.3"/>
    <row r="1082" s="25" customFormat="1" x14ac:dyDescent="0.3"/>
    <row r="1083" s="25" customFormat="1" x14ac:dyDescent="0.3"/>
    <row r="1084" s="25" customFormat="1" x14ac:dyDescent="0.3"/>
    <row r="1085" s="25" customFormat="1" x14ac:dyDescent="0.3"/>
    <row r="1086" s="25" customFormat="1" x14ac:dyDescent="0.3"/>
    <row r="1087" s="25" customFormat="1" x14ac:dyDescent="0.3"/>
    <row r="1088" s="25" customFormat="1" x14ac:dyDescent="0.3"/>
    <row r="1089" s="25" customFormat="1" x14ac:dyDescent="0.3"/>
    <row r="1090" s="25" customFormat="1" x14ac:dyDescent="0.3"/>
    <row r="1091" s="25" customFormat="1" x14ac:dyDescent="0.3"/>
    <row r="1092" s="25" customFormat="1" x14ac:dyDescent="0.3"/>
    <row r="1093" s="25" customFormat="1" x14ac:dyDescent="0.3"/>
    <row r="1094" s="25" customFormat="1" x14ac:dyDescent="0.3"/>
    <row r="1095" s="25" customFormat="1" x14ac:dyDescent="0.3"/>
    <row r="1096" s="25" customFormat="1" x14ac:dyDescent="0.3"/>
    <row r="1097" s="25" customFormat="1" x14ac:dyDescent="0.3"/>
    <row r="1098" s="25" customFormat="1" x14ac:dyDescent="0.3"/>
    <row r="1099" s="25" customFormat="1" x14ac:dyDescent="0.3"/>
    <row r="1100" s="25" customFormat="1" x14ac:dyDescent="0.3"/>
    <row r="1101" s="25" customFormat="1" x14ac:dyDescent="0.3"/>
    <row r="1102" s="25" customFormat="1" x14ac:dyDescent="0.3"/>
    <row r="1103" s="25" customFormat="1" x14ac:dyDescent="0.3"/>
    <row r="1104" s="25" customFormat="1" x14ac:dyDescent="0.3"/>
    <row r="1105" s="25" customFormat="1" x14ac:dyDescent="0.3"/>
    <row r="1106" s="25" customFormat="1" x14ac:dyDescent="0.3"/>
    <row r="1107" s="25" customFormat="1" x14ac:dyDescent="0.3"/>
    <row r="1108" s="25" customFormat="1" x14ac:dyDescent="0.3"/>
    <row r="1109" s="25" customFormat="1" x14ac:dyDescent="0.3"/>
    <row r="1110" s="25" customFormat="1" x14ac:dyDescent="0.3"/>
    <row r="1111" s="25" customFormat="1" x14ac:dyDescent="0.3"/>
    <row r="1112" s="25" customFormat="1" x14ac:dyDescent="0.3"/>
    <row r="1113" s="25" customFormat="1" x14ac:dyDescent="0.3"/>
    <row r="1114" s="25" customFormat="1" x14ac:dyDescent="0.3"/>
    <row r="1115" s="25" customFormat="1" x14ac:dyDescent="0.3"/>
    <row r="1116" s="25" customFormat="1" x14ac:dyDescent="0.3"/>
    <row r="1117" s="25" customFormat="1" x14ac:dyDescent="0.3"/>
    <row r="1118" s="25" customFormat="1" x14ac:dyDescent="0.3"/>
    <row r="1119" s="25" customFormat="1" x14ac:dyDescent="0.3"/>
    <row r="1120" s="25" customFormat="1" x14ac:dyDescent="0.3"/>
    <row r="1121" s="25" customFormat="1" x14ac:dyDescent="0.3"/>
    <row r="1122" s="25" customFormat="1" x14ac:dyDescent="0.3"/>
    <row r="1123" s="25" customFormat="1" x14ac:dyDescent="0.3"/>
    <row r="1124" s="25" customFormat="1" x14ac:dyDescent="0.3"/>
    <row r="1125" s="25" customFormat="1" x14ac:dyDescent="0.3"/>
    <row r="1126" s="25" customFormat="1" x14ac:dyDescent="0.3"/>
    <row r="1127" s="25" customFormat="1" x14ac:dyDescent="0.3"/>
    <row r="1128" s="25" customFormat="1" x14ac:dyDescent="0.3"/>
    <row r="1129" s="25" customFormat="1" x14ac:dyDescent="0.3"/>
    <row r="1130" s="25" customFormat="1" x14ac:dyDescent="0.3"/>
    <row r="1131" s="25" customFormat="1" x14ac:dyDescent="0.3"/>
    <row r="1132" s="25" customFormat="1" x14ac:dyDescent="0.3"/>
    <row r="1133" s="25" customFormat="1" x14ac:dyDescent="0.3"/>
    <row r="1134" s="25" customFormat="1" x14ac:dyDescent="0.3"/>
    <row r="1135" s="25" customFormat="1" x14ac:dyDescent="0.3"/>
    <row r="1136" s="25" customFormat="1" x14ac:dyDescent="0.3"/>
    <row r="1137" s="25" customFormat="1" x14ac:dyDescent="0.3"/>
    <row r="1138" s="25" customFormat="1" x14ac:dyDescent="0.3"/>
    <row r="1139" s="25" customFormat="1" x14ac:dyDescent="0.3"/>
    <row r="1140" s="25" customFormat="1" x14ac:dyDescent="0.3"/>
    <row r="1141" s="25" customFormat="1" x14ac:dyDescent="0.3"/>
    <row r="1142" s="25" customFormat="1" x14ac:dyDescent="0.3"/>
    <row r="1143" s="25" customFormat="1" x14ac:dyDescent="0.3"/>
    <row r="1144" s="25" customFormat="1" x14ac:dyDescent="0.3"/>
    <row r="1145" s="25" customFormat="1" x14ac:dyDescent="0.3"/>
    <row r="1146" s="25" customFormat="1" x14ac:dyDescent="0.3"/>
    <row r="1147" s="25" customFormat="1" x14ac:dyDescent="0.3"/>
    <row r="1148" s="25" customFormat="1" x14ac:dyDescent="0.3"/>
    <row r="1149" s="25" customFormat="1" x14ac:dyDescent="0.3"/>
    <row r="1150" s="25" customFormat="1" x14ac:dyDescent="0.3"/>
    <row r="1151" s="25" customFormat="1" x14ac:dyDescent="0.3"/>
    <row r="1152" s="25" customFormat="1" x14ac:dyDescent="0.3"/>
    <row r="1153" s="25" customFormat="1" x14ac:dyDescent="0.3"/>
    <row r="1154" s="25" customFormat="1" x14ac:dyDescent="0.3"/>
    <row r="1155" s="25" customFormat="1" x14ac:dyDescent="0.3"/>
    <row r="1156" s="25" customFormat="1" x14ac:dyDescent="0.3"/>
    <row r="1157" s="25" customFormat="1" x14ac:dyDescent="0.3"/>
    <row r="1158" s="25" customFormat="1" x14ac:dyDescent="0.3"/>
    <row r="1159" s="25" customFormat="1" x14ac:dyDescent="0.3"/>
    <row r="1160" s="25" customFormat="1" x14ac:dyDescent="0.3"/>
    <row r="1161" s="25" customFormat="1" x14ac:dyDescent="0.3"/>
    <row r="1162" s="25" customFormat="1" x14ac:dyDescent="0.3"/>
    <row r="1163" s="25" customFormat="1" x14ac:dyDescent="0.3"/>
    <row r="1164" s="25" customFormat="1" x14ac:dyDescent="0.3"/>
    <row r="1165" s="25" customFormat="1" x14ac:dyDescent="0.3"/>
    <row r="1166" s="25" customFormat="1" x14ac:dyDescent="0.3"/>
    <row r="1167" s="25" customFormat="1" x14ac:dyDescent="0.3"/>
    <row r="1168" s="25" customFormat="1" x14ac:dyDescent="0.3"/>
    <row r="1169" s="25" customFormat="1" x14ac:dyDescent="0.3"/>
    <row r="1170" s="25" customFormat="1" x14ac:dyDescent="0.3"/>
    <row r="1171" s="25" customFormat="1" x14ac:dyDescent="0.3"/>
    <row r="1172" s="25" customFormat="1" x14ac:dyDescent="0.3"/>
    <row r="1173" s="25" customFormat="1" x14ac:dyDescent="0.3"/>
    <row r="1174" s="25" customFormat="1" x14ac:dyDescent="0.3"/>
    <row r="1175" s="25" customFormat="1" x14ac:dyDescent="0.3"/>
    <row r="1176" s="25" customFormat="1" x14ac:dyDescent="0.3"/>
    <row r="1177" s="25" customFormat="1" x14ac:dyDescent="0.3"/>
    <row r="1178" s="25" customFormat="1" x14ac:dyDescent="0.3"/>
    <row r="1179" s="25" customFormat="1" x14ac:dyDescent="0.3"/>
    <row r="1180" s="25" customFormat="1" x14ac:dyDescent="0.3"/>
    <row r="1181" s="25" customFormat="1" x14ac:dyDescent="0.3"/>
    <row r="1182" s="25" customFormat="1" x14ac:dyDescent="0.3"/>
    <row r="1183" s="25" customFormat="1" x14ac:dyDescent="0.3"/>
    <row r="1184" s="25" customFormat="1" x14ac:dyDescent="0.3"/>
    <row r="1185" s="25" customFormat="1" x14ac:dyDescent="0.3"/>
    <row r="1186" s="25" customFormat="1" x14ac:dyDescent="0.3"/>
    <row r="1187" s="25" customFormat="1" x14ac:dyDescent="0.3"/>
    <row r="1188" s="25" customFormat="1" x14ac:dyDescent="0.3"/>
    <row r="1189" s="25" customFormat="1" x14ac:dyDescent="0.3"/>
    <row r="1190" s="25" customFormat="1" x14ac:dyDescent="0.3"/>
    <row r="1191" s="25" customFormat="1" x14ac:dyDescent="0.3"/>
    <row r="1192" s="25" customFormat="1" x14ac:dyDescent="0.3"/>
    <row r="1193" s="25" customFormat="1" x14ac:dyDescent="0.3"/>
    <row r="1194" s="25" customFormat="1" x14ac:dyDescent="0.3"/>
    <row r="1195" s="25" customFormat="1" x14ac:dyDescent="0.3"/>
    <row r="1196" s="25" customFormat="1" x14ac:dyDescent="0.3"/>
    <row r="1197" s="25" customFormat="1" x14ac:dyDescent="0.3"/>
    <row r="1198" s="25" customFormat="1" x14ac:dyDescent="0.3"/>
    <row r="1199" s="25" customFormat="1" x14ac:dyDescent="0.3"/>
    <row r="1200" s="25" customFormat="1" x14ac:dyDescent="0.3"/>
    <row r="1201" s="25" customFormat="1" x14ac:dyDescent="0.3"/>
    <row r="1202" s="25" customFormat="1" x14ac:dyDescent="0.3"/>
    <row r="1203" s="25" customFormat="1" x14ac:dyDescent="0.3"/>
    <row r="1204" s="25" customFormat="1" x14ac:dyDescent="0.3"/>
    <row r="1205" s="25" customFormat="1" x14ac:dyDescent="0.3"/>
    <row r="1206" s="25" customFormat="1" x14ac:dyDescent="0.3"/>
    <row r="1207" s="25" customFormat="1" x14ac:dyDescent="0.3"/>
    <row r="1208" s="25" customFormat="1" x14ac:dyDescent="0.3"/>
    <row r="1209" s="25" customFormat="1" x14ac:dyDescent="0.3"/>
    <row r="1210" s="25" customFormat="1" x14ac:dyDescent="0.3"/>
    <row r="1211" s="25" customFormat="1" x14ac:dyDescent="0.3"/>
    <row r="1212" s="25" customFormat="1" x14ac:dyDescent="0.3"/>
    <row r="1213" s="25" customFormat="1" x14ac:dyDescent="0.3"/>
    <row r="1214" s="25" customFormat="1" x14ac:dyDescent="0.3"/>
    <row r="1215" s="25" customFormat="1" x14ac:dyDescent="0.3"/>
    <row r="1216" s="25" customFormat="1" x14ac:dyDescent="0.3"/>
    <row r="1217" s="25" customFormat="1" x14ac:dyDescent="0.3"/>
    <row r="1218" s="25" customFormat="1" x14ac:dyDescent="0.3"/>
    <row r="1219" s="25" customFormat="1" x14ac:dyDescent="0.3"/>
    <row r="1220" s="25" customFormat="1" x14ac:dyDescent="0.3"/>
    <row r="1221" s="25" customFormat="1" x14ac:dyDescent="0.3"/>
    <row r="1222" s="25" customFormat="1" x14ac:dyDescent="0.3"/>
    <row r="1223" s="25" customFormat="1" x14ac:dyDescent="0.3"/>
    <row r="1224" s="25" customFormat="1" x14ac:dyDescent="0.3"/>
    <row r="1225" s="25" customFormat="1" x14ac:dyDescent="0.3"/>
    <row r="1226" s="25" customFormat="1" x14ac:dyDescent="0.3"/>
    <row r="1227" s="25" customFormat="1" x14ac:dyDescent="0.3"/>
    <row r="1228" s="25" customFormat="1" x14ac:dyDescent="0.3"/>
    <row r="1229" s="25" customFormat="1" x14ac:dyDescent="0.3"/>
    <row r="1230" s="25" customFormat="1" x14ac:dyDescent="0.3"/>
    <row r="1231" s="25" customFormat="1" x14ac:dyDescent="0.3"/>
    <row r="1232" s="25" customFormat="1" x14ac:dyDescent="0.3"/>
    <row r="1233" s="25" customFormat="1" x14ac:dyDescent="0.3"/>
    <row r="1234" s="25" customFormat="1" x14ac:dyDescent="0.3"/>
    <row r="1235" s="25" customFormat="1" x14ac:dyDescent="0.3"/>
    <row r="1236" s="25" customFormat="1" x14ac:dyDescent="0.3"/>
    <row r="1237" s="25" customFormat="1" x14ac:dyDescent="0.3"/>
    <row r="1238" s="25" customFormat="1" x14ac:dyDescent="0.3"/>
    <row r="1239" s="25" customFormat="1" x14ac:dyDescent="0.3"/>
    <row r="1240" s="25" customFormat="1" x14ac:dyDescent="0.3"/>
    <row r="1241" s="25" customFormat="1" x14ac:dyDescent="0.3"/>
    <row r="1242" s="25" customFormat="1" x14ac:dyDescent="0.3"/>
    <row r="1243" s="25" customFormat="1" x14ac:dyDescent="0.3"/>
    <row r="1244" s="25" customFormat="1" x14ac:dyDescent="0.3"/>
    <row r="1245" s="25" customFormat="1" x14ac:dyDescent="0.3"/>
    <row r="1246" s="25" customFormat="1" x14ac:dyDescent="0.3"/>
    <row r="1247" s="25" customFormat="1" x14ac:dyDescent="0.3"/>
    <row r="1248" s="25" customFormat="1" x14ac:dyDescent="0.3"/>
    <row r="1249" s="25" customFormat="1" x14ac:dyDescent="0.3"/>
    <row r="1250" s="25" customFormat="1" x14ac:dyDescent="0.3"/>
    <row r="1251" s="25" customFormat="1" x14ac:dyDescent="0.3"/>
    <row r="1252" s="25" customFormat="1" x14ac:dyDescent="0.3"/>
    <row r="1253" s="25" customFormat="1" x14ac:dyDescent="0.3"/>
    <row r="1254" s="25" customFormat="1" x14ac:dyDescent="0.3"/>
    <row r="1255" s="25" customFormat="1" x14ac:dyDescent="0.3"/>
    <row r="1256" s="25" customFormat="1" x14ac:dyDescent="0.3"/>
    <row r="1257" s="25" customFormat="1" x14ac:dyDescent="0.3"/>
    <row r="1258" s="25" customFormat="1" x14ac:dyDescent="0.3"/>
    <row r="1259" s="25" customFormat="1" x14ac:dyDescent="0.3"/>
    <row r="1260" s="25" customFormat="1" x14ac:dyDescent="0.3"/>
    <row r="1261" s="25" customFormat="1" x14ac:dyDescent="0.3"/>
    <row r="1262" s="25" customFormat="1" x14ac:dyDescent="0.3"/>
    <row r="1263" s="25" customFormat="1" x14ac:dyDescent="0.3"/>
    <row r="1264" s="25" customFormat="1" x14ac:dyDescent="0.3"/>
    <row r="1265" s="25" customFormat="1" x14ac:dyDescent="0.3"/>
    <row r="1266" s="25" customFormat="1" x14ac:dyDescent="0.3"/>
    <row r="1267" s="25" customFormat="1" x14ac:dyDescent="0.3"/>
    <row r="1268" s="25" customFormat="1" x14ac:dyDescent="0.3"/>
    <row r="1269" s="25" customFormat="1" x14ac:dyDescent="0.3"/>
    <row r="1270" s="25" customFormat="1" x14ac:dyDescent="0.3"/>
    <row r="1271" s="25" customFormat="1" x14ac:dyDescent="0.3"/>
    <row r="1272" s="25" customFormat="1" x14ac:dyDescent="0.3"/>
  </sheetData>
  <mergeCells count="14">
    <mergeCell ref="N111:S111"/>
    <mergeCell ref="C102:F102"/>
    <mergeCell ref="A1:D1"/>
    <mergeCell ref="B5:S5"/>
    <mergeCell ref="B6:S6"/>
    <mergeCell ref="Q32:S32"/>
    <mergeCell ref="B86:P86"/>
    <mergeCell ref="B89:P89"/>
    <mergeCell ref="B90:P90"/>
    <mergeCell ref="B92:P92"/>
    <mergeCell ref="B93:P93"/>
    <mergeCell ref="B94:P94"/>
    <mergeCell ref="Q67:S67"/>
    <mergeCell ref="H104:K104"/>
  </mergeCells>
  <hyperlinks>
    <hyperlink ref="B33" r:id="rId1" xr:uid="{481A2501-104A-49AB-B788-D50DFB936293}"/>
    <hyperlink ref="B68" r:id="rId2" xr:uid="{EB351305-0B7B-4FED-9A08-F1A0B8C3C3A5}"/>
    <hyperlink ref="C104" location="Manual!A1" display="Back to start" xr:uid="{EFF4E324-5745-4A15-940B-B5FF8BB6B2A0}"/>
    <hyperlink ref="N111" r:id="rId3" xr:uid="{64FF687D-E3A2-40C7-9577-32E8B0622403}"/>
    <hyperlink ref="H104" location="'Link tool'!A1" display="Back to Intervention selection" xr:uid="{EE97E7FB-8652-42D2-BDD7-C5975A24567D}"/>
    <hyperlink ref="H104:K104" location="'6. Interventions (description)'!A1" display="Back to phase 6: Interventions" xr:uid="{F9877F09-EA87-47A7-83E5-DFF82F899BDF}"/>
    <hyperlink ref="E104" location="Impact!A1" display="Back to 'Impact' " xr:uid="{3D91004F-E98E-45D8-9DA1-3834ED85C93E}"/>
  </hyperlinks>
  <pageMargins left="0.7" right="0.7" top="0.75" bottom="0.75" header="0.3" footer="0.3"/>
  <pageSetup paperSize="9" orientation="portrait" r:id="rId4"/>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322C-56D7-48AD-8448-43B41C65F945}">
  <sheetPr codeName="Sheet22"/>
  <dimension ref="B2:B11"/>
  <sheetViews>
    <sheetView workbookViewId="0">
      <selection activeCell="F9" sqref="F9"/>
    </sheetView>
  </sheetViews>
  <sheetFormatPr defaultRowHeight="14.4" x14ac:dyDescent="0.3"/>
  <sheetData>
    <row r="2" spans="2:2" ht="15.6" x14ac:dyDescent="0.3">
      <c r="B2" s="105" t="s">
        <v>15</v>
      </c>
    </row>
    <row r="3" spans="2:2" ht="15.6" x14ac:dyDescent="0.3">
      <c r="B3" s="105" t="s">
        <v>25</v>
      </c>
    </row>
    <row r="4" spans="2:2" ht="15.6" x14ac:dyDescent="0.3">
      <c r="B4" s="105" t="s">
        <v>110</v>
      </c>
    </row>
    <row r="5" spans="2:2" ht="15.6" x14ac:dyDescent="0.3">
      <c r="B5" s="105" t="s">
        <v>134</v>
      </c>
    </row>
    <row r="6" spans="2:2" ht="15.6" x14ac:dyDescent="0.3">
      <c r="B6" s="105" t="s">
        <v>131</v>
      </c>
    </row>
    <row r="7" spans="2:2" ht="15.6" x14ac:dyDescent="0.3">
      <c r="B7" s="105" t="s">
        <v>10</v>
      </c>
    </row>
    <row r="8" spans="2:2" ht="15.6" x14ac:dyDescent="0.3">
      <c r="B8" s="105" t="s">
        <v>132</v>
      </c>
    </row>
    <row r="9" spans="2:2" ht="15.6" x14ac:dyDescent="0.3">
      <c r="B9" s="105" t="s">
        <v>133</v>
      </c>
    </row>
    <row r="10" spans="2:2" ht="15.6" x14ac:dyDescent="0.3">
      <c r="B10" s="105" t="s">
        <v>135</v>
      </c>
    </row>
    <row r="11" spans="2:2" ht="15.6" x14ac:dyDescent="0.3">
      <c r="B11" s="105" t="s">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003BD-B669-4BE7-B381-F723DD38EE73}">
  <sheetPr codeName="Sheet2">
    <tabColor rgb="FF7030A0"/>
    <pageSetUpPr fitToPage="1"/>
  </sheetPr>
  <dimension ref="A1:CV450"/>
  <sheetViews>
    <sheetView topLeftCell="A19" zoomScaleNormal="100" workbookViewId="0">
      <selection activeCell="C45" sqref="C45:I45"/>
    </sheetView>
  </sheetViews>
  <sheetFormatPr defaultColWidth="9.109375" defaultRowHeight="14.4" x14ac:dyDescent="0.3"/>
  <cols>
    <col min="1" max="1" width="21.5546875" style="55" customWidth="1"/>
    <col min="2" max="2" width="9.109375" style="52" customWidth="1"/>
    <col min="3" max="3" width="3.5546875" style="52" customWidth="1"/>
    <col min="4" max="4" width="24.6640625" style="52" customWidth="1"/>
    <col min="5" max="5" width="10.109375" style="52" customWidth="1"/>
    <col min="6" max="6" width="24.5546875" style="52" customWidth="1"/>
    <col min="7" max="7" width="8.5546875" style="52" customWidth="1"/>
    <col min="8" max="8" width="9" style="52" customWidth="1"/>
    <col min="9" max="9" width="23.5546875" style="52" customWidth="1"/>
    <col min="10" max="10" width="5.33203125" style="52" customWidth="1"/>
    <col min="11" max="11" width="29" style="52" bestFit="1" customWidth="1"/>
    <col min="12" max="12" width="3" style="203" customWidth="1"/>
    <col min="13" max="13" width="33.88671875" style="203" customWidth="1"/>
    <col min="14" max="14" width="18.6640625" style="203" customWidth="1"/>
    <col min="15" max="15" width="16" style="203" customWidth="1"/>
    <col min="16" max="35" width="9.109375" style="203"/>
    <col min="36" max="16384" width="9.109375" style="245"/>
  </cols>
  <sheetData>
    <row r="1" spans="1:12" ht="31.2" x14ac:dyDescent="0.3">
      <c r="A1" s="759" t="s">
        <v>1376</v>
      </c>
      <c r="B1" s="759"/>
      <c r="C1" s="759"/>
      <c r="D1" s="759"/>
      <c r="L1" s="52"/>
    </row>
    <row r="2" spans="1:12" ht="15.75" customHeight="1" x14ac:dyDescent="0.3">
      <c r="A2" s="168"/>
      <c r="L2" s="52"/>
    </row>
    <row r="3" spans="1:12" ht="18" x14ac:dyDescent="0.3">
      <c r="A3" s="226" t="s">
        <v>6</v>
      </c>
      <c r="L3" s="52"/>
    </row>
    <row r="4" spans="1:12" x14ac:dyDescent="0.3">
      <c r="A4" s="55" t="s">
        <v>4</v>
      </c>
      <c r="B4" s="741" t="s">
        <v>1338</v>
      </c>
      <c r="C4" s="741"/>
      <c r="D4" s="741"/>
      <c r="E4" s="741"/>
      <c r="F4" s="741"/>
      <c r="G4" s="741"/>
      <c r="H4" s="741"/>
      <c r="I4" s="741"/>
      <c r="L4" s="52"/>
    </row>
    <row r="5" spans="1:12" x14ac:dyDescent="0.3">
      <c r="A5" s="55" t="s">
        <v>81</v>
      </c>
      <c r="B5" s="741" t="s">
        <v>231</v>
      </c>
      <c r="C5" s="741"/>
      <c r="D5" s="741"/>
      <c r="E5" s="741"/>
      <c r="F5" s="741"/>
      <c r="G5" s="741"/>
      <c r="H5" s="741"/>
      <c r="I5" s="741"/>
      <c r="L5" s="52"/>
    </row>
    <row r="6" spans="1:12" x14ac:dyDescent="0.3">
      <c r="A6" s="55" t="s">
        <v>82</v>
      </c>
      <c r="B6" s="741" t="s">
        <v>1241</v>
      </c>
      <c r="C6" s="741"/>
      <c r="D6" s="741"/>
      <c r="E6" s="741"/>
      <c r="F6" s="741"/>
      <c r="G6" s="741"/>
      <c r="H6" s="741"/>
      <c r="I6" s="741"/>
      <c r="L6" s="52"/>
    </row>
    <row r="7" spans="1:12" x14ac:dyDescent="0.3">
      <c r="B7" s="741" t="s">
        <v>232</v>
      </c>
      <c r="C7" s="741"/>
      <c r="D7" s="741"/>
      <c r="E7" s="741"/>
      <c r="F7" s="741"/>
      <c r="G7" s="741"/>
      <c r="H7" s="741"/>
      <c r="I7" s="741"/>
      <c r="L7" s="52"/>
    </row>
    <row r="8" spans="1:12" x14ac:dyDescent="0.3">
      <c r="B8" s="741" t="s">
        <v>1242</v>
      </c>
      <c r="C8" s="741"/>
      <c r="D8" s="741"/>
      <c r="E8" s="741"/>
      <c r="F8" s="741"/>
      <c r="G8" s="741"/>
      <c r="H8" s="741"/>
      <c r="I8" s="741"/>
      <c r="L8" s="52"/>
    </row>
    <row r="9" spans="1:12" x14ac:dyDescent="0.3">
      <c r="A9" s="55" t="s">
        <v>1</v>
      </c>
      <c r="B9" s="741" t="s">
        <v>11</v>
      </c>
      <c r="C9" s="741"/>
      <c r="D9" s="741"/>
      <c r="E9" s="741"/>
      <c r="F9" s="741"/>
      <c r="G9" s="741"/>
      <c r="H9" s="741"/>
      <c r="I9" s="741"/>
      <c r="L9" s="52"/>
    </row>
    <row r="10" spans="1:12" x14ac:dyDescent="0.3">
      <c r="A10" s="55" t="s">
        <v>9</v>
      </c>
      <c r="B10" s="741" t="s">
        <v>27</v>
      </c>
      <c r="C10" s="741"/>
      <c r="D10" s="741"/>
      <c r="E10" s="741"/>
      <c r="F10" s="741"/>
      <c r="G10" s="741"/>
      <c r="H10" s="741"/>
      <c r="I10" s="741"/>
      <c r="L10" s="52"/>
    </row>
    <row r="11" spans="1:12" x14ac:dyDescent="0.3">
      <c r="A11" s="55" t="s">
        <v>5</v>
      </c>
      <c r="B11" s="741" t="s">
        <v>1243</v>
      </c>
      <c r="C11" s="741"/>
      <c r="D11" s="741"/>
      <c r="E11" s="741"/>
      <c r="F11" s="741"/>
      <c r="G11" s="741"/>
      <c r="H11" s="741"/>
      <c r="I11" s="741"/>
      <c r="L11" s="52"/>
    </row>
    <row r="12" spans="1:12" x14ac:dyDescent="0.3">
      <c r="L12" s="52"/>
    </row>
    <row r="13" spans="1:12" x14ac:dyDescent="0.3">
      <c r="A13" s="395" t="s">
        <v>9</v>
      </c>
      <c r="B13" s="760" t="s">
        <v>1244</v>
      </c>
      <c r="C13" s="760"/>
      <c r="D13" s="760"/>
      <c r="E13" s="760"/>
      <c r="F13" s="760"/>
      <c r="G13" s="760"/>
      <c r="H13" s="760"/>
      <c r="I13" s="760"/>
      <c r="J13" s="243"/>
      <c r="K13" s="243"/>
      <c r="L13" s="243"/>
    </row>
    <row r="14" spans="1:12" x14ac:dyDescent="0.3">
      <c r="L14" s="52"/>
    </row>
    <row r="15" spans="1:12" ht="18" x14ac:dyDescent="0.3">
      <c r="A15" s="226" t="s">
        <v>27</v>
      </c>
      <c r="L15" s="52"/>
    </row>
    <row r="16" spans="1:12" x14ac:dyDescent="0.3">
      <c r="A16" s="227" t="s">
        <v>47</v>
      </c>
      <c r="B16" s="52" t="s">
        <v>20</v>
      </c>
      <c r="E16" s="753"/>
      <c r="F16" s="754"/>
      <c r="G16" s="755"/>
      <c r="L16" s="52"/>
    </row>
    <row r="17" spans="1:100" x14ac:dyDescent="0.3">
      <c r="B17" s="52" t="s">
        <v>226</v>
      </c>
      <c r="E17" s="753"/>
      <c r="F17" s="754"/>
      <c r="G17" s="755"/>
      <c r="L17" s="52"/>
    </row>
    <row r="18" spans="1:100" x14ac:dyDescent="0.3">
      <c r="L18" s="52"/>
    </row>
    <row r="19" spans="1:100" x14ac:dyDescent="0.3">
      <c r="A19" s="227" t="s">
        <v>1339</v>
      </c>
      <c r="B19" s="756" t="s">
        <v>1340</v>
      </c>
      <c r="C19" s="756"/>
      <c r="D19" s="756"/>
      <c r="E19" s="756"/>
      <c r="F19" s="756"/>
      <c r="G19" s="756"/>
      <c r="H19" s="756"/>
      <c r="I19" s="756"/>
      <c r="L19" s="52"/>
    </row>
    <row r="20" spans="1:100" x14ac:dyDescent="0.3">
      <c r="A20" s="227"/>
      <c r="B20" s="424"/>
      <c r="C20" s="424"/>
      <c r="D20" s="424"/>
      <c r="E20" s="424"/>
      <c r="F20" s="424"/>
      <c r="G20" s="424"/>
      <c r="H20" s="424"/>
      <c r="I20" s="424"/>
      <c r="L20" s="52"/>
    </row>
    <row r="21" spans="1:100" x14ac:dyDescent="0.3">
      <c r="B21" s="52" t="s">
        <v>22</v>
      </c>
      <c r="C21" s="761"/>
      <c r="D21" s="762"/>
      <c r="E21" s="762"/>
      <c r="F21" s="762"/>
      <c r="G21" s="762"/>
      <c r="H21" s="762"/>
      <c r="I21" s="763"/>
      <c r="L21" s="52"/>
    </row>
    <row r="22" spans="1:100" x14ac:dyDescent="0.3">
      <c r="L22" s="52"/>
    </row>
    <row r="23" spans="1:100" ht="34.5" customHeight="1" x14ac:dyDescent="0.3">
      <c r="A23" s="227" t="s">
        <v>1341</v>
      </c>
      <c r="B23" s="745" t="s">
        <v>1348</v>
      </c>
      <c r="C23" s="745"/>
      <c r="D23" s="745"/>
      <c r="E23" s="745"/>
      <c r="F23" s="745"/>
      <c r="G23" s="745"/>
      <c r="H23" s="745"/>
      <c r="I23" s="745"/>
      <c r="J23" s="745"/>
      <c r="K23" s="745"/>
      <c r="L23" s="52"/>
    </row>
    <row r="24" spans="1:100" x14ac:dyDescent="0.3">
      <c r="A24" s="227"/>
      <c r="K24" s="228"/>
      <c r="L24" s="52"/>
      <c r="N24" s="770"/>
      <c r="O24" s="770"/>
      <c r="P24" s="770"/>
      <c r="Q24" s="770"/>
      <c r="R24" s="770"/>
      <c r="S24" s="770"/>
    </row>
    <row r="25" spans="1:100" x14ac:dyDescent="0.3">
      <c r="A25" s="227"/>
      <c r="B25" s="52" t="s">
        <v>22</v>
      </c>
      <c r="C25" s="753"/>
      <c r="D25" s="754"/>
      <c r="E25" s="754"/>
      <c r="F25" s="754"/>
      <c r="G25" s="754"/>
      <c r="H25" s="754"/>
      <c r="I25" s="755"/>
      <c r="J25" s="229"/>
      <c r="K25" s="230"/>
      <c r="L25" s="230"/>
      <c r="M25" s="244"/>
      <c r="N25" s="244"/>
      <c r="O25" s="244"/>
      <c r="P25" s="244"/>
      <c r="Q25" s="244"/>
      <c r="R25" s="244"/>
      <c r="S25" s="244"/>
    </row>
    <row r="26" spans="1:100" x14ac:dyDescent="0.3">
      <c r="A26" s="227"/>
      <c r="C26" s="229"/>
      <c r="D26" s="229"/>
      <c r="E26" s="229"/>
      <c r="F26" s="229"/>
      <c r="G26" s="229"/>
      <c r="H26" s="229"/>
      <c r="I26" s="229"/>
      <c r="J26" s="229"/>
      <c r="K26" s="230"/>
      <c r="L26" s="230"/>
      <c r="M26" s="244"/>
      <c r="N26" s="244"/>
      <c r="O26" s="244"/>
      <c r="P26" s="244"/>
      <c r="Q26" s="244"/>
      <c r="R26" s="244"/>
      <c r="S26" s="244"/>
    </row>
    <row r="27" spans="1:100" x14ac:dyDescent="0.3">
      <c r="L27" s="52"/>
      <c r="AO27" s="52"/>
    </row>
    <row r="28" spans="1:100" ht="45.75" customHeight="1" x14ac:dyDescent="0.3">
      <c r="A28" s="231" t="s">
        <v>1342</v>
      </c>
      <c r="B28" s="745" t="s">
        <v>1350</v>
      </c>
      <c r="C28" s="745"/>
      <c r="D28" s="745"/>
      <c r="E28" s="745"/>
      <c r="F28" s="745"/>
      <c r="G28" s="745"/>
      <c r="H28" s="745"/>
      <c r="I28" s="745"/>
      <c r="J28" s="210"/>
      <c r="L28" s="52"/>
    </row>
    <row r="29" spans="1:100" ht="15" customHeight="1" x14ac:dyDescent="0.3">
      <c r="A29" s="231"/>
      <c r="B29" s="210"/>
      <c r="C29" s="210"/>
      <c r="D29" s="210"/>
      <c r="E29" s="210"/>
      <c r="F29" s="387"/>
      <c r="G29" s="210"/>
      <c r="H29" s="210"/>
      <c r="I29" s="210"/>
      <c r="J29" s="210"/>
      <c r="L29" s="52"/>
    </row>
    <row r="30" spans="1:100" s="203" customFormat="1" x14ac:dyDescent="0.3">
      <c r="A30" s="55" t="s">
        <v>276</v>
      </c>
      <c r="B30" s="52"/>
      <c r="C30" s="52"/>
      <c r="D30" s="52"/>
      <c r="E30" s="232" t="s">
        <v>105</v>
      </c>
      <c r="F30" s="396" t="s">
        <v>1245</v>
      </c>
      <c r="G30" s="233"/>
      <c r="H30" s="232" t="s">
        <v>106</v>
      </c>
      <c r="I30" s="232" t="s">
        <v>1246</v>
      </c>
      <c r="J30" s="233"/>
      <c r="K30" s="232" t="s">
        <v>51</v>
      </c>
      <c r="L30" s="52"/>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row>
    <row r="31" spans="1:100" s="203" customFormat="1" x14ac:dyDescent="0.3">
      <c r="A31" s="234"/>
      <c r="B31" s="52"/>
      <c r="C31" s="52"/>
      <c r="D31" s="386" t="s">
        <v>1707</v>
      </c>
      <c r="E31" s="398"/>
      <c r="F31" s="397"/>
      <c r="G31" s="52"/>
      <c r="H31" s="398"/>
      <c r="I31" s="397"/>
      <c r="J31" s="52"/>
      <c r="K31" s="169"/>
      <c r="L31" s="52"/>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row>
    <row r="32" spans="1:100" s="203" customFormat="1" x14ac:dyDescent="0.3">
      <c r="A32" s="55"/>
      <c r="B32" s="52"/>
      <c r="C32" s="52"/>
      <c r="D32" s="386" t="s">
        <v>1711</v>
      </c>
      <c r="E32" s="398"/>
      <c r="F32" s="397"/>
      <c r="G32" s="52"/>
      <c r="H32" s="398"/>
      <c r="I32" s="397"/>
      <c r="J32" s="52"/>
      <c r="K32" s="169"/>
      <c r="L32" s="52"/>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row>
    <row r="33" spans="1:100" s="203" customFormat="1" x14ac:dyDescent="0.3">
      <c r="A33" s="55"/>
      <c r="B33" s="52"/>
      <c r="C33" s="52"/>
      <c r="D33" s="386" t="s">
        <v>121</v>
      </c>
      <c r="E33" s="398"/>
      <c r="F33" s="397"/>
      <c r="G33" s="52"/>
      <c r="H33" s="398"/>
      <c r="I33" s="397"/>
      <c r="J33" s="52"/>
      <c r="K33" s="169"/>
      <c r="L33" s="52"/>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row>
    <row r="34" spans="1:100" s="203" customFormat="1" x14ac:dyDescent="0.3">
      <c r="A34" s="55"/>
      <c r="B34" s="52"/>
      <c r="C34" s="52"/>
      <c r="D34" s="386" t="s">
        <v>122</v>
      </c>
      <c r="E34" s="398"/>
      <c r="F34" s="397"/>
      <c r="G34" s="52"/>
      <c r="H34" s="398"/>
      <c r="I34" s="397"/>
      <c r="J34" s="52"/>
      <c r="K34" s="169"/>
      <c r="L34" s="52"/>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row>
    <row r="35" spans="1:100" x14ac:dyDescent="0.3">
      <c r="D35" s="386" t="s">
        <v>16</v>
      </c>
      <c r="E35" s="398"/>
      <c r="F35" s="397"/>
      <c r="H35" s="398"/>
      <c r="I35" s="397"/>
      <c r="K35" s="169"/>
      <c r="L35" s="52"/>
    </row>
    <row r="36" spans="1:100" x14ac:dyDescent="0.3">
      <c r="D36" s="386" t="s">
        <v>1708</v>
      </c>
      <c r="E36" s="398"/>
      <c r="F36" s="397"/>
      <c r="H36" s="398"/>
      <c r="I36" s="397"/>
      <c r="K36" s="169"/>
      <c r="L36" s="52"/>
    </row>
    <row r="37" spans="1:100" x14ac:dyDescent="0.3">
      <c r="D37" s="52" t="s">
        <v>1709</v>
      </c>
      <c r="E37" s="398"/>
      <c r="F37" s="397"/>
      <c r="H37" s="398"/>
      <c r="I37" s="397"/>
      <c r="K37" s="169"/>
      <c r="L37" s="52"/>
    </row>
    <row r="38" spans="1:100" x14ac:dyDescent="0.3">
      <c r="D38" s="386" t="s">
        <v>1710</v>
      </c>
      <c r="E38" s="398"/>
      <c r="F38" s="397"/>
      <c r="H38" s="398"/>
      <c r="I38" s="397"/>
      <c r="K38" s="169"/>
      <c r="L38" s="52"/>
    </row>
    <row r="39" spans="1:100" x14ac:dyDescent="0.3">
      <c r="D39" s="399" t="s">
        <v>46</v>
      </c>
      <c r="E39" s="398"/>
      <c r="F39" s="397"/>
      <c r="H39" s="398"/>
      <c r="I39" s="397"/>
      <c r="K39" s="169"/>
      <c r="L39" s="52"/>
    </row>
    <row r="40" spans="1:100" x14ac:dyDescent="0.3">
      <c r="D40" s="399"/>
      <c r="E40" s="398"/>
      <c r="F40" s="397"/>
      <c r="H40" s="398"/>
      <c r="I40" s="397"/>
      <c r="K40" s="169"/>
      <c r="L40" s="52"/>
    </row>
    <row r="41" spans="1:100" x14ac:dyDescent="0.3">
      <c r="D41" s="399"/>
      <c r="E41" s="398"/>
      <c r="F41" s="397"/>
      <c r="H41" s="398"/>
      <c r="I41" s="397"/>
      <c r="K41" s="169"/>
      <c r="L41" s="52"/>
    </row>
    <row r="42" spans="1:100" x14ac:dyDescent="0.3">
      <c r="D42" s="235"/>
      <c r="J42" s="233"/>
      <c r="L42" s="52"/>
    </row>
    <row r="43" spans="1:100" x14ac:dyDescent="0.3">
      <c r="D43" s="235"/>
      <c r="L43" s="52"/>
    </row>
    <row r="44" spans="1:100" s="203" customFormat="1" ht="18.75" customHeight="1" x14ac:dyDescent="0.3">
      <c r="A44" s="61" t="s">
        <v>1343</v>
      </c>
      <c r="B44" s="745" t="s">
        <v>271</v>
      </c>
      <c r="C44" s="745"/>
      <c r="D44" s="745"/>
      <c r="E44" s="745"/>
      <c r="F44" s="745"/>
      <c r="G44" s="745"/>
      <c r="H44" s="745"/>
      <c r="I44" s="745"/>
      <c r="J44" s="210"/>
      <c r="K44" s="52"/>
      <c r="L44" s="52"/>
    </row>
    <row r="45" spans="1:100" s="203" customFormat="1" x14ac:dyDescent="0.3">
      <c r="A45" s="55" t="s">
        <v>95</v>
      </c>
      <c r="B45" s="236" t="s">
        <v>28</v>
      </c>
      <c r="C45" s="745" t="s">
        <v>272</v>
      </c>
      <c r="D45" s="745"/>
      <c r="E45" s="745"/>
      <c r="F45" s="745"/>
      <c r="G45" s="745"/>
      <c r="H45" s="745"/>
      <c r="I45" s="745"/>
      <c r="J45" s="210"/>
      <c r="K45" s="237"/>
      <c r="L45" s="237"/>
    </row>
    <row r="46" spans="1:100" s="203" customFormat="1" x14ac:dyDescent="0.3">
      <c r="A46" s="55"/>
      <c r="B46" s="236" t="s">
        <v>29</v>
      </c>
      <c r="C46" s="745" t="s">
        <v>1247</v>
      </c>
      <c r="D46" s="745"/>
      <c r="E46" s="745"/>
      <c r="F46" s="745"/>
      <c r="G46" s="745"/>
      <c r="H46" s="745"/>
      <c r="I46" s="745"/>
      <c r="J46" s="210"/>
      <c r="K46" s="52"/>
      <c r="L46" s="52"/>
    </row>
    <row r="47" spans="1:100" s="203" customFormat="1" ht="18.75" customHeight="1" x14ac:dyDescent="0.3">
      <c r="A47" s="55"/>
      <c r="B47" s="236" t="s">
        <v>273</v>
      </c>
      <c r="C47" s="745" t="s">
        <v>274</v>
      </c>
      <c r="D47" s="745"/>
      <c r="E47" s="745"/>
      <c r="F47" s="745"/>
      <c r="G47" s="745"/>
      <c r="H47" s="745"/>
      <c r="I47" s="745"/>
      <c r="J47" s="210"/>
      <c r="K47" s="52"/>
      <c r="L47" s="52"/>
    </row>
    <row r="48" spans="1:100" s="203" customFormat="1" ht="18.75" customHeight="1" x14ac:dyDescent="0.3">
      <c r="A48" s="55"/>
      <c r="B48" s="236"/>
      <c r="C48" s="210" t="s">
        <v>21</v>
      </c>
      <c r="D48" s="210"/>
      <c r="E48" s="210"/>
      <c r="F48" s="387"/>
      <c r="G48" s="210"/>
      <c r="H48" s="210"/>
      <c r="I48" s="210"/>
      <c r="J48" s="210"/>
      <c r="K48" s="52"/>
      <c r="L48" s="52"/>
    </row>
    <row r="49" spans="1:35" x14ac:dyDescent="0.3">
      <c r="C49" s="228" t="s">
        <v>275</v>
      </c>
      <c r="L49" s="52"/>
    </row>
    <row r="50" spans="1:35" s="203" customFormat="1" x14ac:dyDescent="0.3">
      <c r="A50" s="55"/>
      <c r="B50" s="52" t="s">
        <v>22</v>
      </c>
      <c r="C50" s="752"/>
      <c r="D50" s="752"/>
      <c r="E50" s="752"/>
      <c r="F50" s="752"/>
      <c r="G50" s="752"/>
      <c r="H50" s="752"/>
      <c r="I50" s="752"/>
      <c r="J50" s="209"/>
      <c r="K50" s="52"/>
      <c r="L50" s="52"/>
    </row>
    <row r="51" spans="1:35" s="203" customFormat="1" x14ac:dyDescent="0.3">
      <c r="A51" s="55"/>
      <c r="B51" s="52"/>
      <c r="C51" s="752"/>
      <c r="D51" s="752"/>
      <c r="E51" s="752"/>
      <c r="F51" s="752"/>
      <c r="G51" s="752"/>
      <c r="H51" s="752"/>
      <c r="I51" s="752"/>
      <c r="J51" s="209"/>
      <c r="K51" s="52"/>
      <c r="L51" s="52"/>
    </row>
    <row r="52" spans="1:35" s="203" customFormat="1" x14ac:dyDescent="0.3">
      <c r="A52" s="55"/>
      <c r="B52" s="52"/>
      <c r="C52" s="752"/>
      <c r="D52" s="752"/>
      <c r="E52" s="752"/>
      <c r="F52" s="752"/>
      <c r="G52" s="752"/>
      <c r="H52" s="752"/>
      <c r="I52" s="752"/>
      <c r="J52" s="209"/>
      <c r="K52" s="52"/>
      <c r="L52" s="52"/>
    </row>
    <row r="53" spans="1:35" s="203" customFormat="1" x14ac:dyDescent="0.3">
      <c r="A53" s="55"/>
      <c r="B53" s="52"/>
      <c r="C53" s="752"/>
      <c r="D53" s="752"/>
      <c r="E53" s="752"/>
      <c r="F53" s="752"/>
      <c r="G53" s="752"/>
      <c r="H53" s="752"/>
      <c r="I53" s="752"/>
      <c r="J53" s="209"/>
      <c r="K53" s="52"/>
      <c r="L53" s="52"/>
    </row>
    <row r="54" spans="1:35" s="203" customFormat="1" x14ac:dyDescent="0.3">
      <c r="A54" s="55"/>
      <c r="B54" s="52"/>
      <c r="C54" s="752"/>
      <c r="D54" s="752"/>
      <c r="E54" s="752"/>
      <c r="F54" s="752"/>
      <c r="G54" s="752"/>
      <c r="H54" s="752"/>
      <c r="I54" s="752"/>
      <c r="J54" s="209"/>
      <c r="K54" s="52"/>
      <c r="L54" s="52"/>
    </row>
    <row r="55" spans="1:35" s="52" customFormat="1" x14ac:dyDescent="0.3">
      <c r="A55" s="55"/>
      <c r="C55" s="752"/>
      <c r="D55" s="752"/>
      <c r="E55" s="752"/>
      <c r="F55" s="752"/>
      <c r="G55" s="752"/>
      <c r="H55" s="752"/>
      <c r="I55" s="752"/>
      <c r="J55" s="209"/>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row>
    <row r="56" spans="1:35" s="52" customFormat="1" x14ac:dyDescent="0.3">
      <c r="A56" s="55"/>
      <c r="C56" s="752"/>
      <c r="D56" s="752"/>
      <c r="E56" s="752"/>
      <c r="F56" s="752"/>
      <c r="G56" s="752"/>
      <c r="H56" s="752"/>
      <c r="I56" s="752"/>
      <c r="J56" s="209"/>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row>
    <row r="57" spans="1:35" x14ac:dyDescent="0.3">
      <c r="L57" s="52"/>
    </row>
    <row r="58" spans="1:35" s="52" customFormat="1" ht="28.8" x14ac:dyDescent="0.3">
      <c r="A58" s="231" t="s">
        <v>1344</v>
      </c>
      <c r="B58" s="745" t="s">
        <v>1316</v>
      </c>
      <c r="C58" s="745"/>
      <c r="D58" s="745"/>
      <c r="E58" s="745"/>
      <c r="F58" s="745"/>
      <c r="G58" s="745"/>
      <c r="H58" s="745"/>
      <c r="I58" s="745"/>
      <c r="J58" s="210"/>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row>
    <row r="59" spans="1:35" s="52" customFormat="1" ht="30" customHeight="1" x14ac:dyDescent="0.3">
      <c r="A59" s="55"/>
      <c r="C59" s="734" t="s">
        <v>1248</v>
      </c>
      <c r="D59" s="734"/>
      <c r="E59" s="734"/>
      <c r="F59" s="734"/>
      <c r="G59" s="734"/>
      <c r="H59" s="734"/>
      <c r="I59" s="734"/>
      <c r="J59" s="207"/>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row>
    <row r="60" spans="1:35" s="52" customFormat="1" x14ac:dyDescent="0.3">
      <c r="A60" s="55"/>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row>
    <row r="61" spans="1:35" s="52" customFormat="1" x14ac:dyDescent="0.3">
      <c r="A61" s="55"/>
      <c r="B61" s="52" t="s">
        <v>22</v>
      </c>
      <c r="C61" s="757" t="s">
        <v>84</v>
      </c>
      <c r="D61" s="758"/>
      <c r="E61" s="749"/>
      <c r="F61" s="751"/>
      <c r="G61" s="751"/>
      <c r="H61" s="751"/>
      <c r="I61" s="750"/>
      <c r="J61" s="209"/>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row>
    <row r="62" spans="1:35" s="52" customFormat="1" x14ac:dyDescent="0.3">
      <c r="A62" s="55"/>
      <c r="C62" s="757" t="s">
        <v>85</v>
      </c>
      <c r="D62" s="758"/>
      <c r="E62" s="749"/>
      <c r="F62" s="751"/>
      <c r="G62" s="751"/>
      <c r="H62" s="751"/>
      <c r="I62" s="750"/>
      <c r="J62" s="209"/>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row>
    <row r="63" spans="1:35" s="52" customFormat="1" x14ac:dyDescent="0.3">
      <c r="A63" s="55"/>
      <c r="C63" s="757"/>
      <c r="D63" s="758"/>
      <c r="E63" s="749"/>
      <c r="F63" s="751"/>
      <c r="G63" s="751"/>
      <c r="H63" s="751"/>
      <c r="I63" s="750"/>
      <c r="J63" s="209"/>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row>
    <row r="64" spans="1:35" x14ac:dyDescent="0.3">
      <c r="L64" s="52"/>
    </row>
    <row r="65" spans="1:35" s="52" customFormat="1" ht="33" customHeight="1" x14ac:dyDescent="0.3">
      <c r="A65" s="231" t="s">
        <v>1349</v>
      </c>
      <c r="B65" s="756" t="s">
        <v>1249</v>
      </c>
      <c r="C65" s="756"/>
      <c r="D65" s="756"/>
      <c r="E65" s="756"/>
      <c r="F65" s="756"/>
      <c r="G65" s="756"/>
      <c r="H65" s="756"/>
      <c r="I65" s="756"/>
      <c r="J65" s="756"/>
      <c r="K65" s="756"/>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row>
    <row r="66" spans="1:35" s="52" customFormat="1" x14ac:dyDescent="0.3">
      <c r="A66" s="55"/>
      <c r="C66" s="238"/>
      <c r="E66" s="156"/>
      <c r="F66" s="156"/>
      <c r="G66" s="156"/>
      <c r="H66" s="156"/>
      <c r="I66" s="156"/>
      <c r="J66" s="156"/>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row>
    <row r="67" spans="1:35" s="52" customFormat="1" x14ac:dyDescent="0.3">
      <c r="A67" s="55"/>
      <c r="C67" s="765"/>
      <c r="D67" s="766"/>
      <c r="E67" s="746" t="s">
        <v>1317</v>
      </c>
      <c r="F67" s="748"/>
      <c r="G67" s="746" t="s">
        <v>1318</v>
      </c>
      <c r="H67" s="747"/>
      <c r="I67" s="748"/>
      <c r="J67" s="771" t="s">
        <v>1319</v>
      </c>
      <c r="K67" s="771"/>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row>
    <row r="68" spans="1:35" s="52" customFormat="1" x14ac:dyDescent="0.3">
      <c r="A68" s="55"/>
      <c r="C68" s="757" t="s">
        <v>84</v>
      </c>
      <c r="D68" s="758"/>
      <c r="E68" s="749"/>
      <c r="F68" s="750"/>
      <c r="G68" s="749"/>
      <c r="H68" s="751"/>
      <c r="I68" s="750"/>
      <c r="J68" s="749"/>
      <c r="K68" s="750"/>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row>
    <row r="69" spans="1:35" s="52" customFormat="1" x14ac:dyDescent="0.3">
      <c r="A69" s="55"/>
      <c r="C69" s="757" t="s">
        <v>85</v>
      </c>
      <c r="D69" s="758"/>
      <c r="E69" s="749"/>
      <c r="F69" s="750"/>
      <c r="G69" s="749"/>
      <c r="H69" s="751"/>
      <c r="I69" s="750"/>
      <c r="J69" s="749"/>
      <c r="K69" s="750"/>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row>
    <row r="70" spans="1:35" s="52" customFormat="1" x14ac:dyDescent="0.3">
      <c r="A70" s="55"/>
      <c r="C70" s="749"/>
      <c r="D70" s="750"/>
      <c r="E70" s="749"/>
      <c r="F70" s="750"/>
      <c r="G70" s="749"/>
      <c r="H70" s="751"/>
      <c r="I70" s="750"/>
      <c r="J70" s="749"/>
      <c r="K70" s="750"/>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row>
    <row r="71" spans="1:35" s="52" customFormat="1" x14ac:dyDescent="0.3">
      <c r="A71" s="55"/>
      <c r="E71" s="156"/>
      <c r="F71" s="156"/>
      <c r="G71" s="156"/>
      <c r="H71" s="156"/>
      <c r="I71" s="156"/>
      <c r="J71" s="156"/>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row>
    <row r="72" spans="1:35" s="52" customFormat="1" x14ac:dyDescent="0.3">
      <c r="A72" s="227" t="s">
        <v>1345</v>
      </c>
      <c r="B72" s="734" t="s">
        <v>1250</v>
      </c>
      <c r="C72" s="734"/>
      <c r="D72" s="734"/>
      <c r="E72" s="734"/>
      <c r="F72" s="734"/>
      <c r="G72" s="734"/>
      <c r="H72" s="734"/>
      <c r="I72" s="734"/>
      <c r="J72" s="734"/>
      <c r="K72" s="734"/>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row>
    <row r="73" spans="1:35" s="52" customFormat="1" x14ac:dyDescent="0.3">
      <c r="A73" s="55"/>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row>
    <row r="74" spans="1:35" s="203" customFormat="1" x14ac:dyDescent="0.3">
      <c r="A74" s="55"/>
      <c r="B74" s="52" t="s">
        <v>22</v>
      </c>
      <c r="C74" s="169"/>
      <c r="D74" s="239" t="s">
        <v>44</v>
      </c>
      <c r="E74" s="767" t="s">
        <v>1251</v>
      </c>
      <c r="F74" s="768"/>
      <c r="G74" s="769"/>
      <c r="H74" s="767" t="s">
        <v>117</v>
      </c>
      <c r="I74" s="769"/>
      <c r="J74" s="240"/>
      <c r="K74" s="52"/>
      <c r="L74" s="52"/>
    </row>
    <row r="75" spans="1:35" s="203" customFormat="1" x14ac:dyDescent="0.3">
      <c r="A75" s="55"/>
      <c r="B75" s="52"/>
      <c r="C75" s="169">
        <v>1</v>
      </c>
      <c r="D75" s="400"/>
      <c r="E75" s="761"/>
      <c r="F75" s="762"/>
      <c r="G75" s="763"/>
      <c r="H75" s="761"/>
      <c r="I75" s="763"/>
      <c r="J75" s="241"/>
      <c r="K75" s="52"/>
      <c r="L75" s="52"/>
    </row>
    <row r="76" spans="1:35" s="203" customFormat="1" x14ac:dyDescent="0.3">
      <c r="A76" s="55"/>
      <c r="B76" s="52"/>
      <c r="C76" s="169">
        <v>2</v>
      </c>
      <c r="D76" s="400"/>
      <c r="E76" s="761"/>
      <c r="F76" s="762"/>
      <c r="G76" s="763"/>
      <c r="H76" s="761"/>
      <c r="I76" s="763"/>
      <c r="J76" s="241"/>
      <c r="K76" s="52"/>
      <c r="L76" s="52"/>
    </row>
    <row r="77" spans="1:35" s="203" customFormat="1" x14ac:dyDescent="0.3">
      <c r="A77" s="55"/>
      <c r="B77" s="52"/>
      <c r="C77" s="169">
        <v>3</v>
      </c>
      <c r="D77" s="400"/>
      <c r="E77" s="761"/>
      <c r="F77" s="762"/>
      <c r="G77" s="763"/>
      <c r="H77" s="761"/>
      <c r="I77" s="763"/>
      <c r="J77" s="241"/>
      <c r="K77" s="52"/>
      <c r="L77" s="52"/>
    </row>
    <row r="78" spans="1:35" ht="15" thickBot="1" x14ac:dyDescent="0.35">
      <c r="L78" s="52"/>
    </row>
    <row r="79" spans="1:35" s="203" customFormat="1" ht="18.600000000000001" thickBot="1" x14ac:dyDescent="0.4">
      <c r="A79" s="55"/>
      <c r="B79" s="83" t="s">
        <v>56</v>
      </c>
      <c r="C79" s="52"/>
      <c r="D79" s="52"/>
      <c r="E79" s="52"/>
      <c r="F79" s="413" t="s">
        <v>8</v>
      </c>
      <c r="G79" s="52"/>
      <c r="H79" s="52"/>
      <c r="I79" s="83" t="s">
        <v>55</v>
      </c>
      <c r="J79" s="242"/>
      <c r="K79" s="52"/>
      <c r="L79" s="52"/>
    </row>
    <row r="80" spans="1:35" s="203" customFormat="1" x14ac:dyDescent="0.3">
      <c r="A80" s="55"/>
      <c r="B80" s="52"/>
      <c r="C80" s="52"/>
      <c r="D80" s="52"/>
      <c r="E80" s="52"/>
      <c r="F80" s="52"/>
      <c r="G80" s="52"/>
      <c r="H80" s="52"/>
      <c r="I80" s="52"/>
      <c r="J80" s="52"/>
      <c r="K80" s="52"/>
      <c r="L80" s="52"/>
    </row>
    <row r="81" spans="1:12" s="203" customFormat="1" x14ac:dyDescent="0.3">
      <c r="A81" s="55"/>
      <c r="B81" s="52"/>
      <c r="C81" s="52"/>
      <c r="D81" s="52"/>
      <c r="E81" s="52"/>
      <c r="F81" s="52"/>
      <c r="G81" s="52"/>
      <c r="H81" s="52"/>
      <c r="I81" s="52"/>
      <c r="J81" s="52"/>
      <c r="K81" s="52"/>
      <c r="L81" s="52"/>
    </row>
    <row r="82" spans="1:12" s="203" customFormat="1" x14ac:dyDescent="0.3">
      <c r="A82" s="55"/>
      <c r="B82" s="52"/>
      <c r="C82" s="52"/>
      <c r="D82" s="52"/>
      <c r="E82" s="52"/>
      <c r="F82" s="52"/>
      <c r="G82" s="52"/>
      <c r="H82" s="52"/>
      <c r="I82" s="52"/>
      <c r="J82" s="52"/>
      <c r="K82" s="52"/>
      <c r="L82" s="52"/>
    </row>
    <row r="83" spans="1:12" s="203" customFormat="1" x14ac:dyDescent="0.3">
      <c r="A83" s="55"/>
      <c r="B83" s="52"/>
      <c r="C83" s="52"/>
      <c r="D83" s="52"/>
      <c r="E83" s="52"/>
      <c r="F83" s="52"/>
      <c r="G83" s="52"/>
      <c r="H83" s="52"/>
      <c r="I83" s="52"/>
      <c r="J83" s="52"/>
      <c r="K83" s="52"/>
      <c r="L83" s="52"/>
    </row>
    <row r="84" spans="1:12" s="203" customFormat="1" x14ac:dyDescent="0.3">
      <c r="A84" s="55"/>
      <c r="B84" s="52"/>
      <c r="C84" s="52"/>
      <c r="D84" s="52"/>
      <c r="E84" s="52"/>
      <c r="F84" s="52"/>
      <c r="G84" s="52"/>
      <c r="H84" s="52"/>
      <c r="I84" s="52"/>
      <c r="J84" s="52"/>
      <c r="K84" s="52"/>
      <c r="L84" s="52"/>
    </row>
    <row r="85" spans="1:12" s="203" customFormat="1" x14ac:dyDescent="0.3">
      <c r="A85" s="55"/>
      <c r="B85" s="52"/>
      <c r="C85" s="52"/>
      <c r="D85" s="52"/>
      <c r="E85" s="52"/>
      <c r="F85" s="52"/>
      <c r="G85" s="52"/>
      <c r="H85" s="52"/>
      <c r="I85" s="52"/>
      <c r="J85" s="52"/>
      <c r="K85" s="52"/>
      <c r="L85" s="52"/>
    </row>
    <row r="86" spans="1:12" s="203" customFormat="1" x14ac:dyDescent="0.3">
      <c r="A86" s="55"/>
      <c r="B86" s="52"/>
      <c r="C86" s="52"/>
      <c r="D86" s="52"/>
      <c r="E86" s="52"/>
      <c r="F86" s="52"/>
      <c r="G86" s="52"/>
      <c r="H86" s="52"/>
      <c r="I86" s="52"/>
      <c r="J86" s="52"/>
      <c r="K86" s="52"/>
      <c r="L86" s="52"/>
    </row>
    <row r="87" spans="1:12" s="203" customFormat="1" x14ac:dyDescent="0.3">
      <c r="A87" s="52"/>
      <c r="B87" s="52"/>
      <c r="C87" s="52"/>
      <c r="D87" s="52"/>
      <c r="E87" s="52"/>
      <c r="F87" s="52"/>
      <c r="G87" s="52"/>
      <c r="H87" s="52"/>
      <c r="I87" s="52"/>
      <c r="J87" s="52"/>
      <c r="K87" s="52"/>
      <c r="L87" s="52"/>
    </row>
    <row r="88" spans="1:12" s="203" customFormat="1" x14ac:dyDescent="0.3">
      <c r="A88" s="55"/>
      <c r="B88" s="52"/>
      <c r="C88" s="52"/>
      <c r="D88" s="52"/>
      <c r="E88" s="52"/>
      <c r="F88" s="52"/>
      <c r="G88" s="52"/>
      <c r="H88" s="52"/>
      <c r="I88" s="52"/>
      <c r="J88" s="52"/>
      <c r="K88" s="52"/>
      <c r="L88" s="52"/>
    </row>
    <row r="89" spans="1:12" s="203" customFormat="1" x14ac:dyDescent="0.3">
      <c r="A89" s="55"/>
      <c r="B89" s="52"/>
      <c r="C89" s="52"/>
      <c r="D89" s="52"/>
      <c r="E89" s="52"/>
      <c r="F89" s="52"/>
      <c r="G89" s="764" t="s">
        <v>225</v>
      </c>
      <c r="H89" s="764"/>
      <c r="I89" s="764"/>
      <c r="J89" s="764"/>
      <c r="K89" s="764"/>
      <c r="L89" s="764"/>
    </row>
    <row r="90" spans="1:12" s="203" customFormat="1" x14ac:dyDescent="0.3">
      <c r="A90" s="200"/>
    </row>
    <row r="91" spans="1:12" s="203" customFormat="1" x14ac:dyDescent="0.3">
      <c r="A91" s="200"/>
    </row>
    <row r="92" spans="1:12" s="203" customFormat="1" x14ac:dyDescent="0.3">
      <c r="A92" s="200"/>
    </row>
    <row r="93" spans="1:12" s="203" customFormat="1" x14ac:dyDescent="0.3">
      <c r="A93" s="200"/>
    </row>
    <row r="94" spans="1:12" s="203" customFormat="1" x14ac:dyDescent="0.3">
      <c r="A94" s="200"/>
    </row>
    <row r="95" spans="1:12" s="203" customFormat="1" x14ac:dyDescent="0.3">
      <c r="A95" s="200"/>
    </row>
    <row r="96" spans="1:12" s="203" customFormat="1" x14ac:dyDescent="0.3">
      <c r="A96" s="200"/>
    </row>
    <row r="97" spans="1:1" s="203" customFormat="1" x14ac:dyDescent="0.3"/>
    <row r="98" spans="1:1" s="203" customFormat="1" x14ac:dyDescent="0.3">
      <c r="A98" s="200"/>
    </row>
    <row r="99" spans="1:1" s="203" customFormat="1" x14ac:dyDescent="0.3">
      <c r="A99" s="200"/>
    </row>
    <row r="100" spans="1:1" s="203" customFormat="1" x14ac:dyDescent="0.3">
      <c r="A100" s="200"/>
    </row>
    <row r="101" spans="1:1" s="203" customFormat="1" x14ac:dyDescent="0.3">
      <c r="A101" s="200"/>
    </row>
    <row r="102" spans="1:1" s="203" customFormat="1" x14ac:dyDescent="0.3">
      <c r="A102" s="200"/>
    </row>
    <row r="103" spans="1:1" s="203" customFormat="1" x14ac:dyDescent="0.3">
      <c r="A103" s="200"/>
    </row>
    <row r="104" spans="1:1" s="203" customFormat="1" x14ac:dyDescent="0.3">
      <c r="A104" s="200"/>
    </row>
    <row r="105" spans="1:1" s="203" customFormat="1" x14ac:dyDescent="0.3">
      <c r="A105" s="200"/>
    </row>
    <row r="106" spans="1:1" s="203" customFormat="1" x14ac:dyDescent="0.3">
      <c r="A106" s="200"/>
    </row>
    <row r="107" spans="1:1" s="203" customFormat="1" x14ac:dyDescent="0.3">
      <c r="A107" s="200"/>
    </row>
    <row r="108" spans="1:1" s="203" customFormat="1" x14ac:dyDescent="0.3">
      <c r="A108" s="200"/>
    </row>
    <row r="109" spans="1:1" s="203" customFormat="1" x14ac:dyDescent="0.3">
      <c r="A109" s="200"/>
    </row>
    <row r="110" spans="1:1" s="203" customFormat="1" x14ac:dyDescent="0.3">
      <c r="A110" s="200"/>
    </row>
    <row r="111" spans="1:1" s="203" customFormat="1" x14ac:dyDescent="0.3">
      <c r="A111" s="200"/>
    </row>
    <row r="112" spans="1:1" s="203" customFormat="1" x14ac:dyDescent="0.3">
      <c r="A112" s="200"/>
    </row>
    <row r="113" spans="1:1" s="203" customFormat="1" x14ac:dyDescent="0.3">
      <c r="A113" s="200"/>
    </row>
    <row r="114" spans="1:1" s="203" customFormat="1" x14ac:dyDescent="0.3">
      <c r="A114" s="200"/>
    </row>
    <row r="115" spans="1:1" s="203" customFormat="1" x14ac:dyDescent="0.3">
      <c r="A115" s="200"/>
    </row>
    <row r="116" spans="1:1" s="203" customFormat="1" x14ac:dyDescent="0.3">
      <c r="A116" s="200"/>
    </row>
    <row r="117" spans="1:1" s="203" customFormat="1" x14ac:dyDescent="0.3">
      <c r="A117" s="200"/>
    </row>
    <row r="118" spans="1:1" s="203" customFormat="1" x14ac:dyDescent="0.3">
      <c r="A118" s="200"/>
    </row>
    <row r="119" spans="1:1" s="203" customFormat="1" x14ac:dyDescent="0.3">
      <c r="A119" s="200"/>
    </row>
    <row r="120" spans="1:1" s="203" customFormat="1" x14ac:dyDescent="0.3">
      <c r="A120" s="200"/>
    </row>
    <row r="121" spans="1:1" s="203" customFormat="1" x14ac:dyDescent="0.3">
      <c r="A121" s="200"/>
    </row>
    <row r="122" spans="1:1" s="203" customFormat="1" x14ac:dyDescent="0.3">
      <c r="A122" s="200"/>
    </row>
    <row r="123" spans="1:1" s="203" customFormat="1" x14ac:dyDescent="0.3">
      <c r="A123" s="200"/>
    </row>
    <row r="124" spans="1:1" s="203" customFormat="1" x14ac:dyDescent="0.3">
      <c r="A124" s="200"/>
    </row>
    <row r="125" spans="1:1" s="203" customFormat="1" x14ac:dyDescent="0.3">
      <c r="A125" s="200"/>
    </row>
    <row r="126" spans="1:1" s="203" customFormat="1" x14ac:dyDescent="0.3">
      <c r="A126" s="200"/>
    </row>
    <row r="127" spans="1:1" s="203" customFormat="1" x14ac:dyDescent="0.3">
      <c r="A127" s="200"/>
    </row>
    <row r="128" spans="1:1" s="203" customFormat="1" x14ac:dyDescent="0.3">
      <c r="A128" s="200"/>
    </row>
    <row r="129" spans="1:1" s="203" customFormat="1" x14ac:dyDescent="0.3">
      <c r="A129" s="200"/>
    </row>
    <row r="130" spans="1:1" s="203" customFormat="1" x14ac:dyDescent="0.3">
      <c r="A130" s="200"/>
    </row>
    <row r="131" spans="1:1" s="203" customFormat="1" x14ac:dyDescent="0.3">
      <c r="A131" s="200"/>
    </row>
    <row r="132" spans="1:1" s="203" customFormat="1" x14ac:dyDescent="0.3">
      <c r="A132" s="200"/>
    </row>
    <row r="133" spans="1:1" s="203" customFormat="1" x14ac:dyDescent="0.3">
      <c r="A133" s="200"/>
    </row>
    <row r="134" spans="1:1" s="203" customFormat="1" x14ac:dyDescent="0.3">
      <c r="A134" s="200"/>
    </row>
    <row r="135" spans="1:1" s="203" customFormat="1" x14ac:dyDescent="0.3">
      <c r="A135" s="200"/>
    </row>
    <row r="136" spans="1:1" s="203" customFormat="1" x14ac:dyDescent="0.3">
      <c r="A136" s="200"/>
    </row>
    <row r="137" spans="1:1" s="203" customFormat="1" x14ac:dyDescent="0.3">
      <c r="A137" s="200"/>
    </row>
    <row r="138" spans="1:1" s="203" customFormat="1" x14ac:dyDescent="0.3">
      <c r="A138" s="200"/>
    </row>
    <row r="139" spans="1:1" s="203" customFormat="1" x14ac:dyDescent="0.3">
      <c r="A139" s="200"/>
    </row>
    <row r="140" spans="1:1" s="203" customFormat="1" x14ac:dyDescent="0.3">
      <c r="A140" s="200"/>
    </row>
    <row r="141" spans="1:1" s="203" customFormat="1" x14ac:dyDescent="0.3">
      <c r="A141" s="200"/>
    </row>
    <row r="142" spans="1:1" s="203" customFormat="1" x14ac:dyDescent="0.3">
      <c r="A142" s="200"/>
    </row>
    <row r="143" spans="1:1" s="203" customFormat="1" x14ac:dyDescent="0.3">
      <c r="A143" s="200"/>
    </row>
    <row r="144" spans="1:1" s="203" customFormat="1" x14ac:dyDescent="0.3">
      <c r="A144" s="200"/>
    </row>
    <row r="145" spans="1:9" s="203" customFormat="1" x14ac:dyDescent="0.3">
      <c r="A145" s="200"/>
    </row>
    <row r="146" spans="1:9" s="203" customFormat="1" x14ac:dyDescent="0.3">
      <c r="A146" s="200"/>
      <c r="I146" s="200"/>
    </row>
    <row r="147" spans="1:9" s="203" customFormat="1" x14ac:dyDescent="0.3">
      <c r="A147" s="200"/>
    </row>
    <row r="148" spans="1:9" s="203" customFormat="1" x14ac:dyDescent="0.3">
      <c r="A148" s="200"/>
    </row>
    <row r="149" spans="1:9" s="203" customFormat="1" x14ac:dyDescent="0.3">
      <c r="A149" s="200"/>
    </row>
    <row r="150" spans="1:9" s="203" customFormat="1" x14ac:dyDescent="0.3">
      <c r="A150" s="200"/>
    </row>
    <row r="151" spans="1:9" s="203" customFormat="1" x14ac:dyDescent="0.3">
      <c r="A151" s="200"/>
    </row>
    <row r="152" spans="1:9" s="203" customFormat="1" x14ac:dyDescent="0.3">
      <c r="A152" s="200"/>
    </row>
    <row r="153" spans="1:9" s="203" customFormat="1" x14ac:dyDescent="0.3">
      <c r="A153" s="200"/>
    </row>
    <row r="154" spans="1:9" s="203" customFormat="1" x14ac:dyDescent="0.3">
      <c r="A154" s="200"/>
    </row>
    <row r="155" spans="1:9" s="203" customFormat="1" x14ac:dyDescent="0.3">
      <c r="A155" s="200"/>
    </row>
    <row r="156" spans="1:9" s="203" customFormat="1" x14ac:dyDescent="0.3">
      <c r="A156" s="200"/>
    </row>
    <row r="157" spans="1:9" s="203" customFormat="1" x14ac:dyDescent="0.3">
      <c r="A157" s="200"/>
    </row>
    <row r="158" spans="1:9" s="203" customFormat="1" x14ac:dyDescent="0.3">
      <c r="A158" s="200"/>
    </row>
    <row r="159" spans="1:9" s="203" customFormat="1" x14ac:dyDescent="0.3">
      <c r="A159" s="200"/>
    </row>
    <row r="160" spans="1:9" s="203" customFormat="1" x14ac:dyDescent="0.3">
      <c r="A160" s="200"/>
    </row>
    <row r="161" spans="1:1" s="203" customFormat="1" x14ac:dyDescent="0.3">
      <c r="A161" s="200"/>
    </row>
    <row r="162" spans="1:1" s="203" customFormat="1" x14ac:dyDescent="0.3">
      <c r="A162" s="200"/>
    </row>
    <row r="163" spans="1:1" s="203" customFormat="1" x14ac:dyDescent="0.3">
      <c r="A163" s="200"/>
    </row>
    <row r="164" spans="1:1" s="203" customFormat="1" x14ac:dyDescent="0.3">
      <c r="A164" s="200"/>
    </row>
    <row r="165" spans="1:1" s="203" customFormat="1" x14ac:dyDescent="0.3">
      <c r="A165" s="200"/>
    </row>
    <row r="166" spans="1:1" s="203" customFormat="1" x14ac:dyDescent="0.3">
      <c r="A166" s="200"/>
    </row>
    <row r="167" spans="1:1" s="203" customFormat="1" x14ac:dyDescent="0.3">
      <c r="A167" s="200"/>
    </row>
    <row r="168" spans="1:1" s="203" customFormat="1" x14ac:dyDescent="0.3">
      <c r="A168" s="200"/>
    </row>
    <row r="169" spans="1:1" s="203" customFormat="1" x14ac:dyDescent="0.3">
      <c r="A169" s="200"/>
    </row>
    <row r="170" spans="1:1" s="203" customFormat="1" x14ac:dyDescent="0.3">
      <c r="A170" s="200"/>
    </row>
    <row r="171" spans="1:1" s="203" customFormat="1" x14ac:dyDescent="0.3">
      <c r="A171" s="200"/>
    </row>
    <row r="172" spans="1:1" s="203" customFormat="1" x14ac:dyDescent="0.3">
      <c r="A172" s="200"/>
    </row>
    <row r="173" spans="1:1" s="203" customFormat="1" x14ac:dyDescent="0.3">
      <c r="A173" s="200"/>
    </row>
    <row r="174" spans="1:1" s="203" customFormat="1" x14ac:dyDescent="0.3">
      <c r="A174" s="200"/>
    </row>
    <row r="175" spans="1:1" s="203" customFormat="1" x14ac:dyDescent="0.3">
      <c r="A175" s="200"/>
    </row>
    <row r="176" spans="1:1" s="203" customFormat="1" x14ac:dyDescent="0.3">
      <c r="A176" s="200"/>
    </row>
    <row r="177" spans="1:1" s="203" customFormat="1" x14ac:dyDescent="0.3">
      <c r="A177" s="200"/>
    </row>
    <row r="178" spans="1:1" s="203" customFormat="1" x14ac:dyDescent="0.3">
      <c r="A178" s="200"/>
    </row>
    <row r="179" spans="1:1" s="203" customFormat="1" x14ac:dyDescent="0.3">
      <c r="A179" s="200"/>
    </row>
    <row r="180" spans="1:1" s="203" customFormat="1" x14ac:dyDescent="0.3">
      <c r="A180" s="200"/>
    </row>
    <row r="181" spans="1:1" s="203" customFormat="1" x14ac:dyDescent="0.3">
      <c r="A181" s="200"/>
    </row>
    <row r="182" spans="1:1" s="203" customFormat="1" x14ac:dyDescent="0.3">
      <c r="A182" s="200"/>
    </row>
    <row r="183" spans="1:1" s="203" customFormat="1" x14ac:dyDescent="0.3">
      <c r="A183" s="200"/>
    </row>
    <row r="184" spans="1:1" s="203" customFormat="1" x14ac:dyDescent="0.3">
      <c r="A184" s="200"/>
    </row>
    <row r="185" spans="1:1" s="203" customFormat="1" x14ac:dyDescent="0.3">
      <c r="A185" s="200"/>
    </row>
    <row r="186" spans="1:1" s="203" customFormat="1" x14ac:dyDescent="0.3">
      <c r="A186" s="200"/>
    </row>
    <row r="187" spans="1:1" s="203" customFormat="1" x14ac:dyDescent="0.3">
      <c r="A187" s="200"/>
    </row>
    <row r="188" spans="1:1" s="203" customFormat="1" x14ac:dyDescent="0.3">
      <c r="A188" s="200"/>
    </row>
    <row r="189" spans="1:1" s="203" customFormat="1" x14ac:dyDescent="0.3">
      <c r="A189" s="200"/>
    </row>
    <row r="190" spans="1:1" s="203" customFormat="1" x14ac:dyDescent="0.3">
      <c r="A190" s="200"/>
    </row>
    <row r="191" spans="1:1" s="203" customFormat="1" x14ac:dyDescent="0.3">
      <c r="A191" s="200"/>
    </row>
    <row r="192" spans="1:1" s="203" customFormat="1" x14ac:dyDescent="0.3">
      <c r="A192" s="200"/>
    </row>
    <row r="193" spans="1:1" s="203" customFormat="1" x14ac:dyDescent="0.3">
      <c r="A193" s="200"/>
    </row>
    <row r="194" spans="1:1" s="203" customFormat="1" x14ac:dyDescent="0.3">
      <c r="A194" s="200"/>
    </row>
    <row r="195" spans="1:1" s="203" customFormat="1" x14ac:dyDescent="0.3">
      <c r="A195" s="200"/>
    </row>
    <row r="196" spans="1:1" s="203" customFormat="1" x14ac:dyDescent="0.3">
      <c r="A196" s="200"/>
    </row>
    <row r="197" spans="1:1" s="203" customFormat="1" x14ac:dyDescent="0.3">
      <c r="A197" s="200"/>
    </row>
    <row r="198" spans="1:1" s="203" customFormat="1" x14ac:dyDescent="0.3">
      <c r="A198" s="200"/>
    </row>
    <row r="199" spans="1:1" s="203" customFormat="1" x14ac:dyDescent="0.3">
      <c r="A199" s="200"/>
    </row>
    <row r="200" spans="1:1" s="203" customFormat="1" x14ac:dyDescent="0.3">
      <c r="A200" s="200"/>
    </row>
    <row r="201" spans="1:1" s="203" customFormat="1" x14ac:dyDescent="0.3">
      <c r="A201" s="200"/>
    </row>
    <row r="202" spans="1:1" s="203" customFormat="1" x14ac:dyDescent="0.3">
      <c r="A202" s="200"/>
    </row>
    <row r="203" spans="1:1" s="203" customFormat="1" x14ac:dyDescent="0.3">
      <c r="A203" s="200"/>
    </row>
    <row r="204" spans="1:1" s="203" customFormat="1" x14ac:dyDescent="0.3">
      <c r="A204" s="200"/>
    </row>
    <row r="205" spans="1:1" s="203" customFormat="1" x14ac:dyDescent="0.3">
      <c r="A205" s="200"/>
    </row>
    <row r="206" spans="1:1" s="203" customFormat="1" x14ac:dyDescent="0.3">
      <c r="A206" s="200"/>
    </row>
    <row r="207" spans="1:1" s="203" customFormat="1" x14ac:dyDescent="0.3">
      <c r="A207" s="200"/>
    </row>
    <row r="208" spans="1:1" s="203" customFormat="1" x14ac:dyDescent="0.3">
      <c r="A208" s="200"/>
    </row>
    <row r="209" spans="1:1" s="203" customFormat="1" x14ac:dyDescent="0.3">
      <c r="A209" s="200"/>
    </row>
    <row r="210" spans="1:1" s="203" customFormat="1" x14ac:dyDescent="0.3">
      <c r="A210" s="200"/>
    </row>
    <row r="211" spans="1:1" s="203" customFormat="1" x14ac:dyDescent="0.3">
      <c r="A211" s="200"/>
    </row>
    <row r="212" spans="1:1" s="203" customFormat="1" x14ac:dyDescent="0.3">
      <c r="A212" s="200"/>
    </row>
    <row r="213" spans="1:1" s="203" customFormat="1" x14ac:dyDescent="0.3">
      <c r="A213" s="200"/>
    </row>
    <row r="214" spans="1:1" s="203" customFormat="1" x14ac:dyDescent="0.3">
      <c r="A214" s="200"/>
    </row>
    <row r="215" spans="1:1" s="203" customFormat="1" x14ac:dyDescent="0.3">
      <c r="A215" s="200"/>
    </row>
    <row r="216" spans="1:1" s="203" customFormat="1" x14ac:dyDescent="0.3">
      <c r="A216" s="200"/>
    </row>
    <row r="217" spans="1:1" s="203" customFormat="1" x14ac:dyDescent="0.3">
      <c r="A217" s="200"/>
    </row>
    <row r="218" spans="1:1" s="203" customFormat="1" x14ac:dyDescent="0.3">
      <c r="A218" s="200"/>
    </row>
    <row r="219" spans="1:1" s="203" customFormat="1" x14ac:dyDescent="0.3">
      <c r="A219" s="200"/>
    </row>
    <row r="220" spans="1:1" s="203" customFormat="1" x14ac:dyDescent="0.3">
      <c r="A220" s="200"/>
    </row>
    <row r="221" spans="1:1" s="203" customFormat="1" x14ac:dyDescent="0.3">
      <c r="A221" s="200"/>
    </row>
    <row r="222" spans="1:1" s="203" customFormat="1" x14ac:dyDescent="0.3">
      <c r="A222" s="200"/>
    </row>
    <row r="223" spans="1:1" s="203" customFormat="1" x14ac:dyDescent="0.3">
      <c r="A223" s="200"/>
    </row>
    <row r="224" spans="1:1" s="203" customFormat="1" x14ac:dyDescent="0.3">
      <c r="A224" s="200"/>
    </row>
    <row r="225" spans="1:100" s="203" customFormat="1" x14ac:dyDescent="0.3">
      <c r="A225" s="200"/>
    </row>
    <row r="226" spans="1:100" s="203" customFormat="1" x14ac:dyDescent="0.3">
      <c r="A226" s="200"/>
    </row>
    <row r="227" spans="1:100" s="203" customFormat="1" x14ac:dyDescent="0.3">
      <c r="A227" s="200"/>
    </row>
    <row r="228" spans="1:100" s="203" customFormat="1" x14ac:dyDescent="0.3">
      <c r="A228" s="200"/>
    </row>
    <row r="229" spans="1:100" s="203" customFormat="1" x14ac:dyDescent="0.3">
      <c r="A229" s="200"/>
    </row>
    <row r="230" spans="1:100" s="203" customFormat="1" x14ac:dyDescent="0.3">
      <c r="A230" s="200"/>
    </row>
    <row r="231" spans="1:100" s="203" customFormat="1" x14ac:dyDescent="0.3">
      <c r="A231" s="200"/>
    </row>
    <row r="232" spans="1:100" s="203" customFormat="1" x14ac:dyDescent="0.3">
      <c r="A232" s="200"/>
    </row>
    <row r="233" spans="1:100" s="203" customFormat="1" x14ac:dyDescent="0.3">
      <c r="A233" s="200"/>
    </row>
    <row r="234" spans="1:100" s="203" customFormat="1" x14ac:dyDescent="0.3">
      <c r="A234" s="200"/>
    </row>
    <row r="235" spans="1:100" s="203" customFormat="1" x14ac:dyDescent="0.3">
      <c r="A235" s="200"/>
      <c r="CV235" s="200"/>
    </row>
    <row r="236" spans="1:100" s="203" customFormat="1" x14ac:dyDescent="0.3">
      <c r="A236" s="200"/>
    </row>
    <row r="237" spans="1:100" s="203" customFormat="1" x14ac:dyDescent="0.3">
      <c r="A237" s="200"/>
    </row>
    <row r="238" spans="1:100" s="203" customFormat="1" x14ac:dyDescent="0.3">
      <c r="A238" s="200"/>
    </row>
    <row r="239" spans="1:100" s="203" customFormat="1" x14ac:dyDescent="0.3">
      <c r="A239" s="200"/>
    </row>
    <row r="240" spans="1:100" s="203" customFormat="1" x14ac:dyDescent="0.3">
      <c r="A240" s="200"/>
    </row>
    <row r="241" spans="1:1" s="203" customFormat="1" x14ac:dyDescent="0.3">
      <c r="A241" s="200"/>
    </row>
    <row r="242" spans="1:1" s="203" customFormat="1" x14ac:dyDescent="0.3">
      <c r="A242" s="200"/>
    </row>
    <row r="243" spans="1:1" s="203" customFormat="1" x14ac:dyDescent="0.3">
      <c r="A243" s="200"/>
    </row>
    <row r="244" spans="1:1" s="203" customFormat="1" x14ac:dyDescent="0.3">
      <c r="A244" s="200"/>
    </row>
    <row r="245" spans="1:1" s="203" customFormat="1" x14ac:dyDescent="0.3">
      <c r="A245" s="200"/>
    </row>
    <row r="246" spans="1:1" s="203" customFormat="1" x14ac:dyDescent="0.3">
      <c r="A246" s="200"/>
    </row>
    <row r="247" spans="1:1" s="203" customFormat="1" x14ac:dyDescent="0.3">
      <c r="A247" s="200"/>
    </row>
    <row r="248" spans="1:1" s="203" customFormat="1" x14ac:dyDescent="0.3">
      <c r="A248" s="200"/>
    </row>
    <row r="249" spans="1:1" s="203" customFormat="1" x14ac:dyDescent="0.3">
      <c r="A249" s="200"/>
    </row>
    <row r="250" spans="1:1" s="203" customFormat="1" x14ac:dyDescent="0.3">
      <c r="A250" s="200"/>
    </row>
    <row r="251" spans="1:1" s="203" customFormat="1" x14ac:dyDescent="0.3">
      <c r="A251" s="200"/>
    </row>
    <row r="252" spans="1:1" s="203" customFormat="1" x14ac:dyDescent="0.3">
      <c r="A252" s="200"/>
    </row>
    <row r="253" spans="1:1" s="203" customFormat="1" x14ac:dyDescent="0.3">
      <c r="A253" s="200"/>
    </row>
    <row r="254" spans="1:1" s="203" customFormat="1" x14ac:dyDescent="0.3">
      <c r="A254" s="200"/>
    </row>
    <row r="255" spans="1:1" s="203" customFormat="1" x14ac:dyDescent="0.3">
      <c r="A255" s="200"/>
    </row>
    <row r="256" spans="1:1" s="203" customFormat="1" x14ac:dyDescent="0.3">
      <c r="A256" s="200"/>
    </row>
    <row r="257" spans="1:1" s="203" customFormat="1" x14ac:dyDescent="0.3">
      <c r="A257" s="200"/>
    </row>
    <row r="258" spans="1:1" s="203" customFormat="1" x14ac:dyDescent="0.3">
      <c r="A258" s="200"/>
    </row>
    <row r="259" spans="1:1" s="203" customFormat="1" x14ac:dyDescent="0.3">
      <c r="A259" s="200"/>
    </row>
    <row r="260" spans="1:1" s="203" customFormat="1" x14ac:dyDescent="0.3">
      <c r="A260" s="200"/>
    </row>
    <row r="261" spans="1:1" s="203" customFormat="1" x14ac:dyDescent="0.3">
      <c r="A261" s="200"/>
    </row>
    <row r="262" spans="1:1" s="203" customFormat="1" x14ac:dyDescent="0.3">
      <c r="A262" s="200"/>
    </row>
    <row r="263" spans="1:1" s="203" customFormat="1" x14ac:dyDescent="0.3">
      <c r="A263" s="200"/>
    </row>
    <row r="264" spans="1:1" s="203" customFormat="1" x14ac:dyDescent="0.3">
      <c r="A264" s="200"/>
    </row>
    <row r="265" spans="1:1" s="203" customFormat="1" x14ac:dyDescent="0.3">
      <c r="A265" s="200"/>
    </row>
    <row r="266" spans="1:1" s="203" customFormat="1" x14ac:dyDescent="0.3">
      <c r="A266" s="200"/>
    </row>
    <row r="267" spans="1:1" s="203" customFormat="1" x14ac:dyDescent="0.3">
      <c r="A267" s="200"/>
    </row>
    <row r="268" spans="1:1" s="203" customFormat="1" x14ac:dyDescent="0.3">
      <c r="A268" s="200"/>
    </row>
    <row r="269" spans="1:1" s="203" customFormat="1" x14ac:dyDescent="0.3">
      <c r="A269" s="200"/>
    </row>
    <row r="270" spans="1:1" s="203" customFormat="1" x14ac:dyDescent="0.3">
      <c r="A270" s="200"/>
    </row>
    <row r="271" spans="1:1" s="203" customFormat="1" x14ac:dyDescent="0.3">
      <c r="A271" s="200"/>
    </row>
    <row r="272" spans="1:1" s="203" customFormat="1" x14ac:dyDescent="0.3">
      <c r="A272" s="200"/>
    </row>
    <row r="273" spans="1:1" s="203" customFormat="1" x14ac:dyDescent="0.3">
      <c r="A273" s="200"/>
    </row>
    <row r="274" spans="1:1" s="203" customFormat="1" x14ac:dyDescent="0.3">
      <c r="A274" s="200"/>
    </row>
    <row r="275" spans="1:1" s="203" customFormat="1" x14ac:dyDescent="0.3">
      <c r="A275" s="200"/>
    </row>
    <row r="276" spans="1:1" s="203" customFormat="1" x14ac:dyDescent="0.3">
      <c r="A276" s="200"/>
    </row>
    <row r="277" spans="1:1" s="203" customFormat="1" x14ac:dyDescent="0.3">
      <c r="A277" s="200"/>
    </row>
    <row r="278" spans="1:1" s="203" customFormat="1" x14ac:dyDescent="0.3">
      <c r="A278" s="200"/>
    </row>
    <row r="279" spans="1:1" s="203" customFormat="1" x14ac:dyDescent="0.3">
      <c r="A279" s="200"/>
    </row>
    <row r="280" spans="1:1" s="203" customFormat="1" x14ac:dyDescent="0.3">
      <c r="A280" s="200"/>
    </row>
    <row r="281" spans="1:1" s="203" customFormat="1" x14ac:dyDescent="0.3">
      <c r="A281" s="200"/>
    </row>
    <row r="282" spans="1:1" s="203" customFormat="1" x14ac:dyDescent="0.3">
      <c r="A282" s="200"/>
    </row>
    <row r="283" spans="1:1" s="203" customFormat="1" x14ac:dyDescent="0.3">
      <c r="A283" s="200"/>
    </row>
    <row r="284" spans="1:1" s="203" customFormat="1" x14ac:dyDescent="0.3">
      <c r="A284" s="200"/>
    </row>
    <row r="285" spans="1:1" s="203" customFormat="1" x14ac:dyDescent="0.3">
      <c r="A285" s="200"/>
    </row>
    <row r="286" spans="1:1" s="203" customFormat="1" x14ac:dyDescent="0.3">
      <c r="A286" s="200"/>
    </row>
    <row r="287" spans="1:1" s="203" customFormat="1" x14ac:dyDescent="0.3">
      <c r="A287" s="200"/>
    </row>
    <row r="288" spans="1:1" s="203" customFormat="1" x14ac:dyDescent="0.3">
      <c r="A288" s="200"/>
    </row>
    <row r="289" spans="1:1" s="203" customFormat="1" x14ac:dyDescent="0.3">
      <c r="A289" s="200"/>
    </row>
    <row r="290" spans="1:1" s="203" customFormat="1" x14ac:dyDescent="0.3">
      <c r="A290" s="200"/>
    </row>
    <row r="291" spans="1:1" s="203" customFormat="1" x14ac:dyDescent="0.3">
      <c r="A291" s="200"/>
    </row>
    <row r="292" spans="1:1" s="203" customFormat="1" x14ac:dyDescent="0.3">
      <c r="A292" s="200"/>
    </row>
    <row r="293" spans="1:1" s="203" customFormat="1" x14ac:dyDescent="0.3">
      <c r="A293" s="200"/>
    </row>
    <row r="294" spans="1:1" s="203" customFormat="1" x14ac:dyDescent="0.3">
      <c r="A294" s="200"/>
    </row>
    <row r="295" spans="1:1" s="203" customFormat="1" x14ac:dyDescent="0.3">
      <c r="A295" s="200"/>
    </row>
    <row r="296" spans="1:1" s="203" customFormat="1" x14ac:dyDescent="0.3">
      <c r="A296" s="200"/>
    </row>
    <row r="297" spans="1:1" s="203" customFormat="1" x14ac:dyDescent="0.3">
      <c r="A297" s="200"/>
    </row>
    <row r="298" spans="1:1" s="203" customFormat="1" x14ac:dyDescent="0.3">
      <c r="A298" s="200"/>
    </row>
    <row r="299" spans="1:1" s="203" customFormat="1" x14ac:dyDescent="0.3">
      <c r="A299" s="200"/>
    </row>
    <row r="300" spans="1:1" s="203" customFormat="1" x14ac:dyDescent="0.3">
      <c r="A300" s="200"/>
    </row>
    <row r="301" spans="1:1" s="203" customFormat="1" x14ac:dyDescent="0.3">
      <c r="A301" s="200"/>
    </row>
    <row r="302" spans="1:1" s="203" customFormat="1" x14ac:dyDescent="0.3">
      <c r="A302" s="200"/>
    </row>
    <row r="303" spans="1:1" s="203" customFormat="1" x14ac:dyDescent="0.3">
      <c r="A303" s="200"/>
    </row>
    <row r="304" spans="1:1" s="203" customFormat="1" x14ac:dyDescent="0.3">
      <c r="A304" s="200"/>
    </row>
    <row r="305" spans="1:1" s="203" customFormat="1" x14ac:dyDescent="0.3">
      <c r="A305" s="200"/>
    </row>
    <row r="306" spans="1:1" s="203" customFormat="1" x14ac:dyDescent="0.3">
      <c r="A306" s="200"/>
    </row>
    <row r="307" spans="1:1" s="203" customFormat="1" x14ac:dyDescent="0.3">
      <c r="A307" s="200"/>
    </row>
    <row r="308" spans="1:1" s="203" customFormat="1" x14ac:dyDescent="0.3">
      <c r="A308" s="200"/>
    </row>
    <row r="309" spans="1:1" s="203" customFormat="1" x14ac:dyDescent="0.3">
      <c r="A309" s="200"/>
    </row>
    <row r="310" spans="1:1" s="203" customFormat="1" x14ac:dyDescent="0.3">
      <c r="A310" s="200"/>
    </row>
    <row r="311" spans="1:1" s="203" customFormat="1" x14ac:dyDescent="0.3">
      <c r="A311" s="200"/>
    </row>
    <row r="312" spans="1:1" s="203" customFormat="1" x14ac:dyDescent="0.3">
      <c r="A312" s="200"/>
    </row>
    <row r="313" spans="1:1" s="203" customFormat="1" x14ac:dyDescent="0.3">
      <c r="A313" s="200"/>
    </row>
    <row r="314" spans="1:1" s="203" customFormat="1" x14ac:dyDescent="0.3">
      <c r="A314" s="200"/>
    </row>
    <row r="315" spans="1:1" s="203" customFormat="1" x14ac:dyDescent="0.3">
      <c r="A315" s="200"/>
    </row>
    <row r="316" spans="1:1" s="203" customFormat="1" x14ac:dyDescent="0.3">
      <c r="A316" s="200"/>
    </row>
    <row r="317" spans="1:1" s="203" customFormat="1" x14ac:dyDescent="0.3">
      <c r="A317" s="200"/>
    </row>
    <row r="318" spans="1:1" s="203" customFormat="1" x14ac:dyDescent="0.3">
      <c r="A318" s="200"/>
    </row>
    <row r="319" spans="1:1" s="203" customFormat="1" x14ac:dyDescent="0.3">
      <c r="A319" s="200"/>
    </row>
    <row r="320" spans="1:1" s="203" customFormat="1" x14ac:dyDescent="0.3">
      <c r="A320" s="200"/>
    </row>
    <row r="321" spans="1:1" s="203" customFormat="1" x14ac:dyDescent="0.3">
      <c r="A321" s="200"/>
    </row>
    <row r="322" spans="1:1" s="203" customFormat="1" x14ac:dyDescent="0.3">
      <c r="A322" s="200"/>
    </row>
    <row r="323" spans="1:1" s="203" customFormat="1" x14ac:dyDescent="0.3">
      <c r="A323" s="200"/>
    </row>
    <row r="324" spans="1:1" s="203" customFormat="1" x14ac:dyDescent="0.3">
      <c r="A324" s="200"/>
    </row>
    <row r="325" spans="1:1" s="203" customFormat="1" x14ac:dyDescent="0.3">
      <c r="A325" s="200"/>
    </row>
    <row r="326" spans="1:1" s="203" customFormat="1" x14ac:dyDescent="0.3">
      <c r="A326" s="200"/>
    </row>
    <row r="327" spans="1:1" s="203" customFormat="1" x14ac:dyDescent="0.3">
      <c r="A327" s="200"/>
    </row>
    <row r="328" spans="1:1" s="203" customFormat="1" x14ac:dyDescent="0.3">
      <c r="A328" s="200"/>
    </row>
    <row r="329" spans="1:1" s="203" customFormat="1" x14ac:dyDescent="0.3">
      <c r="A329" s="200"/>
    </row>
    <row r="330" spans="1:1" s="203" customFormat="1" x14ac:dyDescent="0.3">
      <c r="A330" s="200"/>
    </row>
    <row r="331" spans="1:1" s="203" customFormat="1" x14ac:dyDescent="0.3">
      <c r="A331" s="200"/>
    </row>
    <row r="332" spans="1:1" s="203" customFormat="1" x14ac:dyDescent="0.3">
      <c r="A332" s="200"/>
    </row>
    <row r="333" spans="1:1" s="203" customFormat="1" x14ac:dyDescent="0.3">
      <c r="A333" s="200"/>
    </row>
    <row r="334" spans="1:1" s="203" customFormat="1" x14ac:dyDescent="0.3">
      <c r="A334" s="200"/>
    </row>
    <row r="335" spans="1:1" s="203" customFormat="1" x14ac:dyDescent="0.3">
      <c r="A335" s="200"/>
    </row>
    <row r="336" spans="1:1" s="203" customFormat="1" x14ac:dyDescent="0.3">
      <c r="A336" s="200"/>
    </row>
    <row r="337" spans="1:1" s="203" customFormat="1" x14ac:dyDescent="0.3">
      <c r="A337" s="200"/>
    </row>
    <row r="338" spans="1:1" s="203" customFormat="1" x14ac:dyDescent="0.3">
      <c r="A338" s="200"/>
    </row>
    <row r="339" spans="1:1" s="203" customFormat="1" x14ac:dyDescent="0.3">
      <c r="A339" s="200"/>
    </row>
    <row r="340" spans="1:1" s="203" customFormat="1" x14ac:dyDescent="0.3">
      <c r="A340" s="200"/>
    </row>
    <row r="341" spans="1:1" s="203" customFormat="1" x14ac:dyDescent="0.3">
      <c r="A341" s="200"/>
    </row>
    <row r="342" spans="1:1" s="203" customFormat="1" x14ac:dyDescent="0.3">
      <c r="A342" s="200"/>
    </row>
    <row r="343" spans="1:1" s="203" customFormat="1" x14ac:dyDescent="0.3">
      <c r="A343" s="200"/>
    </row>
    <row r="344" spans="1:1" s="203" customFormat="1" x14ac:dyDescent="0.3">
      <c r="A344" s="200"/>
    </row>
    <row r="345" spans="1:1" s="203" customFormat="1" x14ac:dyDescent="0.3">
      <c r="A345" s="200"/>
    </row>
    <row r="346" spans="1:1" s="203" customFormat="1" x14ac:dyDescent="0.3">
      <c r="A346" s="200"/>
    </row>
    <row r="347" spans="1:1" s="203" customFormat="1" x14ac:dyDescent="0.3">
      <c r="A347" s="200"/>
    </row>
    <row r="348" spans="1:1" s="203" customFormat="1" x14ac:dyDescent="0.3">
      <c r="A348" s="200"/>
    </row>
    <row r="349" spans="1:1" s="203" customFormat="1" x14ac:dyDescent="0.3">
      <c r="A349" s="200"/>
    </row>
    <row r="350" spans="1:1" s="203" customFormat="1" x14ac:dyDescent="0.3">
      <c r="A350" s="200"/>
    </row>
    <row r="351" spans="1:1" s="203" customFormat="1" x14ac:dyDescent="0.3">
      <c r="A351" s="200"/>
    </row>
    <row r="352" spans="1:1" s="203" customFormat="1" x14ac:dyDescent="0.3">
      <c r="A352" s="200"/>
    </row>
    <row r="353" spans="1:1" s="203" customFormat="1" x14ac:dyDescent="0.3">
      <c r="A353" s="200"/>
    </row>
    <row r="354" spans="1:1" s="203" customFormat="1" x14ac:dyDescent="0.3">
      <c r="A354" s="200"/>
    </row>
    <row r="355" spans="1:1" s="203" customFormat="1" x14ac:dyDescent="0.3">
      <c r="A355" s="200"/>
    </row>
    <row r="356" spans="1:1" s="203" customFormat="1" x14ac:dyDescent="0.3">
      <c r="A356" s="200"/>
    </row>
    <row r="357" spans="1:1" s="203" customFormat="1" x14ac:dyDescent="0.3">
      <c r="A357" s="200"/>
    </row>
    <row r="358" spans="1:1" s="203" customFormat="1" x14ac:dyDescent="0.3">
      <c r="A358" s="200"/>
    </row>
    <row r="359" spans="1:1" s="203" customFormat="1" x14ac:dyDescent="0.3">
      <c r="A359" s="200"/>
    </row>
    <row r="360" spans="1:1" s="203" customFormat="1" x14ac:dyDescent="0.3">
      <c r="A360" s="200"/>
    </row>
    <row r="361" spans="1:1" s="203" customFormat="1" x14ac:dyDescent="0.3">
      <c r="A361" s="200"/>
    </row>
    <row r="362" spans="1:1" s="203" customFormat="1" x14ac:dyDescent="0.3">
      <c r="A362" s="200"/>
    </row>
    <row r="363" spans="1:1" s="203" customFormat="1" x14ac:dyDescent="0.3">
      <c r="A363" s="200"/>
    </row>
    <row r="364" spans="1:1" s="203" customFormat="1" x14ac:dyDescent="0.3">
      <c r="A364" s="200"/>
    </row>
    <row r="365" spans="1:1" s="203" customFormat="1" x14ac:dyDescent="0.3">
      <c r="A365" s="200"/>
    </row>
    <row r="366" spans="1:1" s="203" customFormat="1" x14ac:dyDescent="0.3">
      <c r="A366" s="200"/>
    </row>
    <row r="367" spans="1:1" s="203" customFormat="1" x14ac:dyDescent="0.3">
      <c r="A367" s="200"/>
    </row>
    <row r="368" spans="1:1" s="203" customFormat="1" x14ac:dyDescent="0.3">
      <c r="A368" s="200"/>
    </row>
    <row r="369" spans="1:1" s="203" customFormat="1" x14ac:dyDescent="0.3">
      <c r="A369" s="200"/>
    </row>
    <row r="370" spans="1:1" s="203" customFormat="1" x14ac:dyDescent="0.3">
      <c r="A370" s="200"/>
    </row>
    <row r="371" spans="1:1" s="203" customFormat="1" x14ac:dyDescent="0.3">
      <c r="A371" s="200"/>
    </row>
    <row r="372" spans="1:1" s="203" customFormat="1" x14ac:dyDescent="0.3">
      <c r="A372" s="200"/>
    </row>
    <row r="373" spans="1:1" s="203" customFormat="1" x14ac:dyDescent="0.3">
      <c r="A373" s="200"/>
    </row>
    <row r="374" spans="1:1" s="203" customFormat="1" x14ac:dyDescent="0.3">
      <c r="A374" s="200"/>
    </row>
    <row r="375" spans="1:1" s="203" customFormat="1" x14ac:dyDescent="0.3">
      <c r="A375" s="200"/>
    </row>
    <row r="376" spans="1:1" s="203" customFormat="1" x14ac:dyDescent="0.3">
      <c r="A376" s="200"/>
    </row>
    <row r="377" spans="1:1" s="203" customFormat="1" x14ac:dyDescent="0.3">
      <c r="A377" s="200"/>
    </row>
    <row r="378" spans="1:1" s="203" customFormat="1" x14ac:dyDescent="0.3">
      <c r="A378" s="200"/>
    </row>
    <row r="379" spans="1:1" s="203" customFormat="1" x14ac:dyDescent="0.3">
      <c r="A379" s="200"/>
    </row>
    <row r="380" spans="1:1" s="203" customFormat="1" x14ac:dyDescent="0.3">
      <c r="A380" s="200"/>
    </row>
    <row r="381" spans="1:1" s="203" customFormat="1" x14ac:dyDescent="0.3">
      <c r="A381" s="200"/>
    </row>
    <row r="382" spans="1:1" s="203" customFormat="1" x14ac:dyDescent="0.3">
      <c r="A382" s="200"/>
    </row>
    <row r="383" spans="1:1" s="203" customFormat="1" x14ac:dyDescent="0.3">
      <c r="A383" s="200"/>
    </row>
    <row r="384" spans="1:1" s="203" customFormat="1" x14ac:dyDescent="0.3">
      <c r="A384" s="200"/>
    </row>
    <row r="385" spans="1:7" s="203" customFormat="1" x14ac:dyDescent="0.3">
      <c r="A385" s="200"/>
      <c r="G385" s="52"/>
    </row>
    <row r="386" spans="1:7" s="203" customFormat="1" x14ac:dyDescent="0.3">
      <c r="A386" s="200"/>
      <c r="G386" s="52"/>
    </row>
    <row r="387" spans="1:7" s="203" customFormat="1" x14ac:dyDescent="0.3">
      <c r="A387" s="200"/>
      <c r="G387" s="52"/>
    </row>
    <row r="388" spans="1:7" s="203" customFormat="1" x14ac:dyDescent="0.3">
      <c r="A388" s="200"/>
      <c r="G388" s="52"/>
    </row>
    <row r="389" spans="1:7" s="203" customFormat="1" x14ac:dyDescent="0.3">
      <c r="A389" s="200"/>
      <c r="G389" s="52"/>
    </row>
    <row r="390" spans="1:7" s="203" customFormat="1" x14ac:dyDescent="0.3">
      <c r="A390" s="200"/>
      <c r="G390" s="52"/>
    </row>
    <row r="391" spans="1:7" s="203" customFormat="1" x14ac:dyDescent="0.3">
      <c r="A391" s="200"/>
      <c r="G391" s="52"/>
    </row>
    <row r="392" spans="1:7" s="203" customFormat="1" x14ac:dyDescent="0.3">
      <c r="A392" s="200"/>
    </row>
    <row r="393" spans="1:7" s="203" customFormat="1" x14ac:dyDescent="0.3">
      <c r="A393" s="200"/>
    </row>
    <row r="394" spans="1:7" s="203" customFormat="1" x14ac:dyDescent="0.3">
      <c r="A394" s="200"/>
    </row>
    <row r="395" spans="1:7" s="203" customFormat="1" x14ac:dyDescent="0.3">
      <c r="A395" s="200"/>
    </row>
    <row r="396" spans="1:7" s="203" customFormat="1" x14ac:dyDescent="0.3">
      <c r="A396" s="200"/>
    </row>
    <row r="397" spans="1:7" s="203" customFormat="1" x14ac:dyDescent="0.3">
      <c r="A397" s="200"/>
    </row>
    <row r="398" spans="1:7" s="203" customFormat="1" x14ac:dyDescent="0.3">
      <c r="A398" s="200"/>
    </row>
    <row r="399" spans="1:7" s="203" customFormat="1" x14ac:dyDescent="0.3">
      <c r="A399" s="200"/>
    </row>
    <row r="400" spans="1:7" s="203" customFormat="1" x14ac:dyDescent="0.3">
      <c r="A400" s="200"/>
    </row>
    <row r="401" spans="1:1" s="203" customFormat="1" x14ac:dyDescent="0.3">
      <c r="A401" s="200"/>
    </row>
    <row r="402" spans="1:1" s="203" customFormat="1" x14ac:dyDescent="0.3">
      <c r="A402" s="200"/>
    </row>
    <row r="403" spans="1:1" s="203" customFormat="1" x14ac:dyDescent="0.3">
      <c r="A403" s="200"/>
    </row>
    <row r="404" spans="1:1" s="203" customFormat="1" x14ac:dyDescent="0.3">
      <c r="A404" s="200"/>
    </row>
    <row r="405" spans="1:1" s="203" customFormat="1" x14ac:dyDescent="0.3">
      <c r="A405" s="200"/>
    </row>
    <row r="406" spans="1:1" s="203" customFormat="1" x14ac:dyDescent="0.3">
      <c r="A406" s="200"/>
    </row>
    <row r="407" spans="1:1" s="203" customFormat="1" x14ac:dyDescent="0.3">
      <c r="A407" s="200"/>
    </row>
    <row r="408" spans="1:1" s="203" customFormat="1" x14ac:dyDescent="0.3">
      <c r="A408" s="200"/>
    </row>
    <row r="409" spans="1:1" s="203" customFormat="1" x14ac:dyDescent="0.3">
      <c r="A409" s="200"/>
    </row>
    <row r="410" spans="1:1" s="203" customFormat="1" x14ac:dyDescent="0.3">
      <c r="A410" s="200"/>
    </row>
    <row r="411" spans="1:1" s="203" customFormat="1" x14ac:dyDescent="0.3">
      <c r="A411" s="200"/>
    </row>
    <row r="412" spans="1:1" s="203" customFormat="1" x14ac:dyDescent="0.3">
      <c r="A412" s="200"/>
    </row>
    <row r="413" spans="1:1" s="203" customFormat="1" x14ac:dyDescent="0.3">
      <c r="A413" s="200"/>
    </row>
    <row r="414" spans="1:1" s="203" customFormat="1" x14ac:dyDescent="0.3">
      <c r="A414" s="200"/>
    </row>
    <row r="415" spans="1:1" s="203" customFormat="1" x14ac:dyDescent="0.3">
      <c r="A415" s="200"/>
    </row>
    <row r="416" spans="1:1" s="203" customFormat="1" x14ac:dyDescent="0.3">
      <c r="A416" s="200"/>
    </row>
    <row r="417" spans="1:1" s="203" customFormat="1" x14ac:dyDescent="0.3">
      <c r="A417" s="200"/>
    </row>
    <row r="418" spans="1:1" s="203" customFormat="1" x14ac:dyDescent="0.3">
      <c r="A418" s="200"/>
    </row>
    <row r="419" spans="1:1" s="203" customFormat="1" x14ac:dyDescent="0.3">
      <c r="A419" s="200"/>
    </row>
    <row r="420" spans="1:1" s="203" customFormat="1" x14ac:dyDescent="0.3">
      <c r="A420" s="200"/>
    </row>
    <row r="421" spans="1:1" s="203" customFormat="1" x14ac:dyDescent="0.3">
      <c r="A421" s="200"/>
    </row>
    <row r="422" spans="1:1" s="203" customFormat="1" x14ac:dyDescent="0.3">
      <c r="A422" s="200"/>
    </row>
    <row r="423" spans="1:1" s="203" customFormat="1" x14ac:dyDescent="0.3">
      <c r="A423" s="200"/>
    </row>
    <row r="424" spans="1:1" s="203" customFormat="1" x14ac:dyDescent="0.3">
      <c r="A424" s="200"/>
    </row>
    <row r="425" spans="1:1" s="203" customFormat="1" x14ac:dyDescent="0.3">
      <c r="A425" s="200"/>
    </row>
    <row r="426" spans="1:1" s="203" customFormat="1" x14ac:dyDescent="0.3">
      <c r="A426" s="200"/>
    </row>
    <row r="427" spans="1:1" s="203" customFormat="1" x14ac:dyDescent="0.3">
      <c r="A427" s="200"/>
    </row>
    <row r="428" spans="1:1" s="203" customFormat="1" x14ac:dyDescent="0.3">
      <c r="A428" s="200"/>
    </row>
    <row r="429" spans="1:1" s="203" customFormat="1" x14ac:dyDescent="0.3">
      <c r="A429" s="200"/>
    </row>
    <row r="430" spans="1:1" s="203" customFormat="1" x14ac:dyDescent="0.3">
      <c r="A430" s="200"/>
    </row>
    <row r="431" spans="1:1" s="203" customFormat="1" x14ac:dyDescent="0.3">
      <c r="A431" s="200"/>
    </row>
    <row r="432" spans="1:1" s="203" customFormat="1" x14ac:dyDescent="0.3">
      <c r="A432" s="200"/>
    </row>
    <row r="433" spans="1:1" s="203" customFormat="1" x14ac:dyDescent="0.3">
      <c r="A433" s="200"/>
    </row>
    <row r="434" spans="1:1" s="203" customFormat="1" x14ac:dyDescent="0.3">
      <c r="A434" s="200"/>
    </row>
    <row r="435" spans="1:1" s="203" customFormat="1" x14ac:dyDescent="0.3">
      <c r="A435" s="200"/>
    </row>
    <row r="436" spans="1:1" s="203" customFormat="1" x14ac:dyDescent="0.3">
      <c r="A436" s="200"/>
    </row>
    <row r="437" spans="1:1" s="203" customFormat="1" x14ac:dyDescent="0.3">
      <c r="A437" s="200"/>
    </row>
    <row r="438" spans="1:1" s="203" customFormat="1" x14ac:dyDescent="0.3">
      <c r="A438" s="200"/>
    </row>
    <row r="439" spans="1:1" s="203" customFormat="1" x14ac:dyDescent="0.3">
      <c r="A439" s="200"/>
    </row>
    <row r="440" spans="1:1" s="203" customFormat="1" x14ac:dyDescent="0.3">
      <c r="A440" s="200"/>
    </row>
    <row r="441" spans="1:1" s="203" customFormat="1" x14ac:dyDescent="0.3">
      <c r="A441" s="200"/>
    </row>
    <row r="442" spans="1:1" s="203" customFormat="1" x14ac:dyDescent="0.3">
      <c r="A442" s="200"/>
    </row>
    <row r="443" spans="1:1" s="203" customFormat="1" x14ac:dyDescent="0.3">
      <c r="A443" s="200"/>
    </row>
    <row r="444" spans="1:1" s="203" customFormat="1" x14ac:dyDescent="0.3">
      <c r="A444" s="200"/>
    </row>
    <row r="445" spans="1:1" s="203" customFormat="1" x14ac:dyDescent="0.3">
      <c r="A445" s="200"/>
    </row>
    <row r="446" spans="1:1" s="203" customFormat="1" x14ac:dyDescent="0.3">
      <c r="A446" s="200"/>
    </row>
    <row r="447" spans="1:1" s="203" customFormat="1" x14ac:dyDescent="0.3">
      <c r="A447" s="200"/>
    </row>
    <row r="448" spans="1:1" s="203" customFormat="1" x14ac:dyDescent="0.3">
      <c r="A448" s="200"/>
    </row>
    <row r="449" spans="1:1" s="203" customFormat="1" x14ac:dyDescent="0.3">
      <c r="A449" s="200"/>
    </row>
    <row r="450" spans="1:1" s="203" customFormat="1" x14ac:dyDescent="0.3">
      <c r="A450" s="200"/>
    </row>
  </sheetData>
  <mergeCells count="64">
    <mergeCell ref="J69:K69"/>
    <mergeCell ref="J68:K68"/>
    <mergeCell ref="C21:I21"/>
    <mergeCell ref="N24:S24"/>
    <mergeCell ref="C25:I25"/>
    <mergeCell ref="J67:K67"/>
    <mergeCell ref="C51:I51"/>
    <mergeCell ref="C52:I52"/>
    <mergeCell ref="C53:I53"/>
    <mergeCell ref="C54:I54"/>
    <mergeCell ref="B28:I28"/>
    <mergeCell ref="B65:K65"/>
    <mergeCell ref="C69:D69"/>
    <mergeCell ref="E75:G75"/>
    <mergeCell ref="H75:I75"/>
    <mergeCell ref="C56:I56"/>
    <mergeCell ref="B58:I58"/>
    <mergeCell ref="C59:I59"/>
    <mergeCell ref="C61:D61"/>
    <mergeCell ref="E61:I61"/>
    <mergeCell ref="C62:D62"/>
    <mergeCell ref="E62:I62"/>
    <mergeCell ref="C63:D63"/>
    <mergeCell ref="E63:I63"/>
    <mergeCell ref="C67:D67"/>
    <mergeCell ref="E74:G74"/>
    <mergeCell ref="H74:I74"/>
    <mergeCell ref="G68:I68"/>
    <mergeCell ref="C70:D70"/>
    <mergeCell ref="E76:G76"/>
    <mergeCell ref="H76:I76"/>
    <mergeCell ref="E77:G77"/>
    <mergeCell ref="H77:I77"/>
    <mergeCell ref="G89:L89"/>
    <mergeCell ref="E16:G16"/>
    <mergeCell ref="E17:G17"/>
    <mergeCell ref="B19:I19"/>
    <mergeCell ref="C68:D68"/>
    <mergeCell ref="A1:D1"/>
    <mergeCell ref="B6:I6"/>
    <mergeCell ref="B5:I5"/>
    <mergeCell ref="B4:I4"/>
    <mergeCell ref="B13:I13"/>
    <mergeCell ref="B11:I11"/>
    <mergeCell ref="B10:I10"/>
    <mergeCell ref="B9:I9"/>
    <mergeCell ref="B8:I8"/>
    <mergeCell ref="B7:I7"/>
    <mergeCell ref="B72:K72"/>
    <mergeCell ref="B23:K23"/>
    <mergeCell ref="G67:I67"/>
    <mergeCell ref="E67:F67"/>
    <mergeCell ref="E70:F70"/>
    <mergeCell ref="E69:F69"/>
    <mergeCell ref="E68:F68"/>
    <mergeCell ref="G70:I70"/>
    <mergeCell ref="G69:I69"/>
    <mergeCell ref="C55:I55"/>
    <mergeCell ref="B44:I44"/>
    <mergeCell ref="C45:I45"/>
    <mergeCell ref="C46:I46"/>
    <mergeCell ref="C47:I47"/>
    <mergeCell ref="C50:I50"/>
    <mergeCell ref="J70:K70"/>
  </mergeCells>
  <hyperlinks>
    <hyperlink ref="I79" location="'2. Food flow '!A1" display="Next" xr:uid="{2EC6DE1E-E3DC-43CD-8CA2-7D6345492153}"/>
    <hyperlink ref="B79" location="Introduction!A1" display="Back" xr:uid="{C56B7501-62D4-4020-8417-0F4CE338A11C}"/>
    <hyperlink ref="G89" r:id="rId1" xr:uid="{8C73F0EB-CD48-4127-8E21-5A371E786F3F}"/>
    <hyperlink ref="F79" location="'1. Scope (example)'!A1" display="Example" xr:uid="{F322692C-DC70-4055-9C36-F24DA6C1813C}"/>
  </hyperlinks>
  <pageMargins left="0.7" right="0.7" top="0.75" bottom="0.75" header="0.3" footer="0.3"/>
  <pageSetup paperSize="9" scale="68" fitToHeight="0" orientation="portrait" r:id="rId2"/>
  <rowBreaks count="1" manualBreakCount="1">
    <brk id="64" max="16383" man="1"/>
  </rowBreaks>
  <colBreaks count="1" manualBreakCount="1">
    <brk id="11"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9873" r:id="rId5" name="Check Box 1">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74" r:id="rId6" name="Check Box 2">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75" r:id="rId7" name="Check Box 3">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76" r:id="rId8" name="Check Box 4">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77" r:id="rId9" name="Check Box 5">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78" r:id="rId10" name="Check Box 6">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79" r:id="rId11" name="Check Box 7">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80" r:id="rId12" name="Check Box 8">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81" r:id="rId13" name="Check Box 9">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82" r:id="rId14" name="Check Box 10">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83" r:id="rId15" name="Check Box 11">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884" r:id="rId16" name="Check Box 12">
              <controlPr defaultSize="0" autoFill="0" autoLine="0" autoPict="0">
                <anchor moveWithCells="1">
                  <from>
                    <xdr:col>6</xdr:col>
                    <xdr:colOff>388620</xdr:colOff>
                    <xdr:row>389</xdr:row>
                    <xdr:rowOff>121920</xdr:rowOff>
                  </from>
                  <to>
                    <xdr:col>6</xdr:col>
                    <xdr:colOff>563880</xdr:colOff>
                    <xdr:row>390</xdr:row>
                    <xdr:rowOff>99060</xdr:rowOff>
                  </to>
                </anchor>
              </controlPr>
            </control>
          </mc:Choice>
        </mc:AlternateContent>
        <mc:AlternateContent xmlns:mc="http://schemas.openxmlformats.org/markup-compatibility/2006">
          <mc:Choice Requires="x14">
            <control shapeId="79885" r:id="rId17" name="Check Box 13">
              <controlPr defaultSize="0" autoFill="0" autoLine="0" autoPict="0">
                <anchor moveWithCells="1">
                  <from>
                    <xdr:col>6</xdr:col>
                    <xdr:colOff>274320</xdr:colOff>
                    <xdr:row>388</xdr:row>
                    <xdr:rowOff>38100</xdr:rowOff>
                  </from>
                  <to>
                    <xdr:col>6</xdr:col>
                    <xdr:colOff>449580</xdr:colOff>
                    <xdr:row>389</xdr:row>
                    <xdr:rowOff>7620</xdr:rowOff>
                  </to>
                </anchor>
              </controlPr>
            </control>
          </mc:Choice>
        </mc:AlternateContent>
        <mc:AlternateContent xmlns:mc="http://schemas.openxmlformats.org/markup-compatibility/2006">
          <mc:Choice Requires="x14">
            <control shapeId="79886" r:id="rId18" name="Check Box 14">
              <controlPr defaultSize="0" autoFill="0" autoLine="0" autoPict="0">
                <anchor moveWithCells="1">
                  <from>
                    <xdr:col>6</xdr:col>
                    <xdr:colOff>259080</xdr:colOff>
                    <xdr:row>386</xdr:row>
                    <xdr:rowOff>160020</xdr:rowOff>
                  </from>
                  <to>
                    <xdr:col>6</xdr:col>
                    <xdr:colOff>426720</xdr:colOff>
                    <xdr:row>387</xdr:row>
                    <xdr:rowOff>137160</xdr:rowOff>
                  </to>
                </anchor>
              </controlPr>
            </control>
          </mc:Choice>
        </mc:AlternateContent>
        <mc:AlternateContent xmlns:mc="http://schemas.openxmlformats.org/markup-compatibility/2006">
          <mc:Choice Requires="x14">
            <control shapeId="79887" r:id="rId19" name="Check Box 15">
              <controlPr defaultSize="0" autoFill="0" autoLine="0" autoPict="0">
                <anchor moveWithCells="1">
                  <from>
                    <xdr:col>6</xdr:col>
                    <xdr:colOff>228600</xdr:colOff>
                    <xdr:row>384</xdr:row>
                    <xdr:rowOff>365760</xdr:rowOff>
                  </from>
                  <to>
                    <xdr:col>6</xdr:col>
                    <xdr:colOff>403860</xdr:colOff>
                    <xdr:row>385</xdr:row>
                    <xdr:rowOff>160020</xdr:rowOff>
                  </to>
                </anchor>
              </controlPr>
            </control>
          </mc:Choice>
        </mc:AlternateContent>
        <mc:AlternateContent xmlns:mc="http://schemas.openxmlformats.org/markup-compatibility/2006">
          <mc:Choice Requires="x14">
            <control shapeId="79888" r:id="rId20" name="Check Box 16">
              <controlPr defaultSize="0" autoFill="0" autoLine="0" autoPict="0">
                <anchor moveWithCells="1">
                  <from>
                    <xdr:col>99</xdr:col>
                    <xdr:colOff>457200</xdr:colOff>
                    <xdr:row>234</xdr:row>
                    <xdr:rowOff>0</xdr:rowOff>
                  </from>
                  <to>
                    <xdr:col>100</xdr:col>
                    <xdr:colOff>22860</xdr:colOff>
                    <xdr:row>234</xdr:row>
                    <xdr:rowOff>160020</xdr:rowOff>
                  </to>
                </anchor>
              </controlPr>
            </control>
          </mc:Choice>
        </mc:AlternateContent>
        <mc:AlternateContent xmlns:mc="http://schemas.openxmlformats.org/markup-compatibility/2006">
          <mc:Choice Requires="x14">
            <control shapeId="79889" r:id="rId21" name="Check Box 17">
              <controlPr defaultSize="0" autoFill="0" autoLine="0" autoPict="0">
                <anchor moveWithCells="1">
                  <from>
                    <xdr:col>99</xdr:col>
                    <xdr:colOff>198120</xdr:colOff>
                    <xdr:row>234</xdr:row>
                    <xdr:rowOff>0</xdr:rowOff>
                  </from>
                  <to>
                    <xdr:col>99</xdr:col>
                    <xdr:colOff>373380</xdr:colOff>
                    <xdr:row>234</xdr:row>
                    <xdr:rowOff>160020</xdr:rowOff>
                  </to>
                </anchor>
              </controlPr>
            </control>
          </mc:Choice>
        </mc:AlternateContent>
        <mc:AlternateContent xmlns:mc="http://schemas.openxmlformats.org/markup-compatibility/2006">
          <mc:Choice Requires="x14">
            <control shapeId="79890" r:id="rId22" name="Check Box 18">
              <controlPr defaultSize="0" autoFill="0" autoLine="0" autoPict="0">
                <anchor moveWithCells="1">
                  <from>
                    <xdr:col>99</xdr:col>
                    <xdr:colOff>274320</xdr:colOff>
                    <xdr:row>234</xdr:row>
                    <xdr:rowOff>0</xdr:rowOff>
                  </from>
                  <to>
                    <xdr:col>99</xdr:col>
                    <xdr:colOff>449580</xdr:colOff>
                    <xdr:row>234</xdr:row>
                    <xdr:rowOff>160020</xdr:rowOff>
                  </to>
                </anchor>
              </controlPr>
            </control>
          </mc:Choice>
        </mc:AlternateContent>
        <mc:AlternateContent xmlns:mc="http://schemas.openxmlformats.org/markup-compatibility/2006">
          <mc:Choice Requires="x14">
            <control shapeId="79891" r:id="rId23" name="Check Box 19">
              <controlPr defaultSize="0" autoFill="0" autoLine="0" autoPict="0">
                <anchor moveWithCells="1">
                  <from>
                    <xdr:col>99</xdr:col>
                    <xdr:colOff>7620</xdr:colOff>
                    <xdr:row>234</xdr:row>
                    <xdr:rowOff>0</xdr:rowOff>
                  </from>
                  <to>
                    <xdr:col>99</xdr:col>
                    <xdr:colOff>182880</xdr:colOff>
                    <xdr:row>234</xdr:row>
                    <xdr:rowOff>160020</xdr:rowOff>
                  </to>
                </anchor>
              </controlPr>
            </control>
          </mc:Choice>
        </mc:AlternateContent>
        <mc:AlternateContent xmlns:mc="http://schemas.openxmlformats.org/markup-compatibility/2006">
          <mc:Choice Requires="x14">
            <control shapeId="79892" r:id="rId24" name="Check Box 20">
              <controlPr defaultSize="0" autoFill="0" autoLine="0" autoPict="0">
                <anchor moveWithCells="1">
                  <from>
                    <xdr:col>99</xdr:col>
                    <xdr:colOff>7620</xdr:colOff>
                    <xdr:row>234</xdr:row>
                    <xdr:rowOff>0</xdr:rowOff>
                  </from>
                  <to>
                    <xdr:col>99</xdr:col>
                    <xdr:colOff>182880</xdr:colOff>
                    <xdr:row>234</xdr:row>
                    <xdr:rowOff>160020</xdr:rowOff>
                  </to>
                </anchor>
              </controlPr>
            </control>
          </mc:Choice>
        </mc:AlternateContent>
        <mc:AlternateContent xmlns:mc="http://schemas.openxmlformats.org/markup-compatibility/2006">
          <mc:Choice Requires="x14">
            <control shapeId="79893" r:id="rId25" name="Check Box 21">
              <controlPr defaultSize="0" autoFill="0" autoLine="0" autoPict="0">
                <anchor moveWithCells="1">
                  <from>
                    <xdr:col>99</xdr:col>
                    <xdr:colOff>7620</xdr:colOff>
                    <xdr:row>234</xdr:row>
                    <xdr:rowOff>0</xdr:rowOff>
                  </from>
                  <to>
                    <xdr:col>99</xdr:col>
                    <xdr:colOff>182880</xdr:colOff>
                    <xdr:row>234</xdr:row>
                    <xdr:rowOff>160020</xdr:rowOff>
                  </to>
                </anchor>
              </controlPr>
            </control>
          </mc:Choice>
        </mc:AlternateContent>
        <mc:AlternateContent xmlns:mc="http://schemas.openxmlformats.org/markup-compatibility/2006">
          <mc:Choice Requires="x14">
            <control shapeId="79894" r:id="rId26" name="Check Box 22">
              <controlPr defaultSize="0" autoFill="0" autoLine="0" autoPict="0">
                <anchor moveWithCells="1">
                  <from>
                    <xdr:col>99</xdr:col>
                    <xdr:colOff>7620</xdr:colOff>
                    <xdr:row>234</xdr:row>
                    <xdr:rowOff>0</xdr:rowOff>
                  </from>
                  <to>
                    <xdr:col>99</xdr:col>
                    <xdr:colOff>182880</xdr:colOff>
                    <xdr:row>234</xdr:row>
                    <xdr:rowOff>160020</xdr:rowOff>
                  </to>
                </anchor>
              </controlPr>
            </control>
          </mc:Choice>
        </mc:AlternateContent>
        <mc:AlternateContent xmlns:mc="http://schemas.openxmlformats.org/markup-compatibility/2006">
          <mc:Choice Requires="x14">
            <control shapeId="79895" r:id="rId27" name="Check Box 23">
              <controlPr defaultSize="0" autoFill="0" autoLine="0" autoPict="0">
                <anchor moveWithCells="1">
                  <from>
                    <xdr:col>8</xdr:col>
                    <xdr:colOff>1379220</xdr:colOff>
                    <xdr:row>145</xdr:row>
                    <xdr:rowOff>0</xdr:rowOff>
                  </from>
                  <to>
                    <xdr:col>8</xdr:col>
                    <xdr:colOff>1554480</xdr:colOff>
                    <xdr:row>145</xdr:row>
                    <xdr:rowOff>160020</xdr:rowOff>
                  </to>
                </anchor>
              </controlPr>
            </control>
          </mc:Choice>
        </mc:AlternateContent>
        <mc:AlternateContent xmlns:mc="http://schemas.openxmlformats.org/markup-compatibility/2006">
          <mc:Choice Requires="x14">
            <control shapeId="79896" r:id="rId28" name="Check Box 24">
              <controlPr defaultSize="0" autoFill="0" autoLine="0" autoPict="0">
                <anchor moveWithCells="1">
                  <from>
                    <xdr:col>8</xdr:col>
                    <xdr:colOff>1104900</xdr:colOff>
                    <xdr:row>145</xdr:row>
                    <xdr:rowOff>0</xdr:rowOff>
                  </from>
                  <to>
                    <xdr:col>8</xdr:col>
                    <xdr:colOff>1280160</xdr:colOff>
                    <xdr:row>145</xdr:row>
                    <xdr:rowOff>160020</xdr:rowOff>
                  </to>
                </anchor>
              </controlPr>
            </control>
          </mc:Choice>
        </mc:AlternateContent>
        <mc:AlternateContent xmlns:mc="http://schemas.openxmlformats.org/markup-compatibility/2006">
          <mc:Choice Requires="x14">
            <control shapeId="79897" r:id="rId29" name="Check Box 25">
              <controlPr defaultSize="0" autoFill="0" autoLine="0" autoPict="0">
                <anchor moveWithCells="1">
                  <from>
                    <xdr:col>8</xdr:col>
                    <xdr:colOff>1074420</xdr:colOff>
                    <xdr:row>145</xdr:row>
                    <xdr:rowOff>0</xdr:rowOff>
                  </from>
                  <to>
                    <xdr:col>8</xdr:col>
                    <xdr:colOff>1249680</xdr:colOff>
                    <xdr:row>145</xdr:row>
                    <xdr:rowOff>160020</xdr:rowOff>
                  </to>
                </anchor>
              </controlPr>
            </control>
          </mc:Choice>
        </mc:AlternateContent>
        <mc:AlternateContent xmlns:mc="http://schemas.openxmlformats.org/markup-compatibility/2006">
          <mc:Choice Requires="x14">
            <control shapeId="79898" r:id="rId30" name="Check Box 26">
              <controlPr defaultSize="0" autoFill="0" autoLine="0" autoPict="0">
                <anchor moveWithCells="1">
                  <from>
                    <xdr:col>8</xdr:col>
                    <xdr:colOff>784860</xdr:colOff>
                    <xdr:row>145</xdr:row>
                    <xdr:rowOff>0</xdr:rowOff>
                  </from>
                  <to>
                    <xdr:col>8</xdr:col>
                    <xdr:colOff>952500</xdr:colOff>
                    <xdr:row>145</xdr:row>
                    <xdr:rowOff>160020</xdr:rowOff>
                  </to>
                </anchor>
              </controlPr>
            </control>
          </mc:Choice>
        </mc:AlternateContent>
        <mc:AlternateContent xmlns:mc="http://schemas.openxmlformats.org/markup-compatibility/2006">
          <mc:Choice Requires="x14">
            <control shapeId="79899" r:id="rId31" name="Check Box 27">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0" r:id="rId32" name="Check Box 28">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1" r:id="rId33" name="Check Box 29">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2" r:id="rId34" name="Check Box 30">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3" r:id="rId35" name="Check Box 31">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4" r:id="rId36" name="Check Box 32">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5" r:id="rId37" name="Check Box 33">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6" r:id="rId38" name="Check Box 34">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7" r:id="rId39" name="Check Box 35">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8" r:id="rId40" name="Check Box 36">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09" r:id="rId41" name="Check Box 37">
              <controlPr defaultSize="0" autoFill="0" autoLine="0" autoPict="0">
                <anchor moveWithCells="1">
                  <from>
                    <xdr:col>40</xdr:col>
                    <xdr:colOff>7620</xdr:colOff>
                    <xdr:row>26</xdr:row>
                    <xdr:rowOff>0</xdr:rowOff>
                  </from>
                  <to>
                    <xdr:col>40</xdr:col>
                    <xdr:colOff>182880</xdr:colOff>
                    <xdr:row>26</xdr:row>
                    <xdr:rowOff>160020</xdr:rowOff>
                  </to>
                </anchor>
              </controlPr>
            </control>
          </mc:Choice>
        </mc:AlternateContent>
        <mc:AlternateContent xmlns:mc="http://schemas.openxmlformats.org/markup-compatibility/2006">
          <mc:Choice Requires="x14">
            <control shapeId="79910" r:id="rId42" name="Check Box 38">
              <controlPr defaultSize="0" autoFill="0" autoLine="0" autoPict="0">
                <anchor moveWithCells="1">
                  <from>
                    <xdr:col>2</xdr:col>
                    <xdr:colOff>7620</xdr:colOff>
                    <xdr:row>30</xdr:row>
                    <xdr:rowOff>7620</xdr:rowOff>
                  </from>
                  <to>
                    <xdr:col>2</xdr:col>
                    <xdr:colOff>182880</xdr:colOff>
                    <xdr:row>30</xdr:row>
                    <xdr:rowOff>175260</xdr:rowOff>
                  </to>
                </anchor>
              </controlPr>
            </control>
          </mc:Choice>
        </mc:AlternateContent>
        <mc:AlternateContent xmlns:mc="http://schemas.openxmlformats.org/markup-compatibility/2006">
          <mc:Choice Requires="x14">
            <control shapeId="79911" r:id="rId43" name="Check Box 39">
              <controlPr defaultSize="0" autoFill="0" autoLine="0" autoPict="0">
                <anchor moveWithCells="1">
                  <from>
                    <xdr:col>2</xdr:col>
                    <xdr:colOff>7620</xdr:colOff>
                    <xdr:row>31</xdr:row>
                    <xdr:rowOff>7620</xdr:rowOff>
                  </from>
                  <to>
                    <xdr:col>2</xdr:col>
                    <xdr:colOff>182880</xdr:colOff>
                    <xdr:row>31</xdr:row>
                    <xdr:rowOff>175260</xdr:rowOff>
                  </to>
                </anchor>
              </controlPr>
            </control>
          </mc:Choice>
        </mc:AlternateContent>
        <mc:AlternateContent xmlns:mc="http://schemas.openxmlformats.org/markup-compatibility/2006">
          <mc:Choice Requires="x14">
            <control shapeId="79912" r:id="rId44" name="Check Box 40">
              <controlPr defaultSize="0" autoFill="0" autoLine="0" autoPict="0">
                <anchor moveWithCells="1">
                  <from>
                    <xdr:col>2</xdr:col>
                    <xdr:colOff>7620</xdr:colOff>
                    <xdr:row>32</xdr:row>
                    <xdr:rowOff>7620</xdr:rowOff>
                  </from>
                  <to>
                    <xdr:col>2</xdr:col>
                    <xdr:colOff>182880</xdr:colOff>
                    <xdr:row>32</xdr:row>
                    <xdr:rowOff>175260</xdr:rowOff>
                  </to>
                </anchor>
              </controlPr>
            </control>
          </mc:Choice>
        </mc:AlternateContent>
        <mc:AlternateContent xmlns:mc="http://schemas.openxmlformats.org/markup-compatibility/2006">
          <mc:Choice Requires="x14">
            <control shapeId="79913" r:id="rId45" name="Check Box 41">
              <controlPr defaultSize="0" autoFill="0" autoLine="0" autoPict="0">
                <anchor moveWithCells="1">
                  <from>
                    <xdr:col>2</xdr:col>
                    <xdr:colOff>7620</xdr:colOff>
                    <xdr:row>33</xdr:row>
                    <xdr:rowOff>7620</xdr:rowOff>
                  </from>
                  <to>
                    <xdr:col>2</xdr:col>
                    <xdr:colOff>182880</xdr:colOff>
                    <xdr:row>33</xdr:row>
                    <xdr:rowOff>175260</xdr:rowOff>
                  </to>
                </anchor>
              </controlPr>
            </control>
          </mc:Choice>
        </mc:AlternateContent>
        <mc:AlternateContent xmlns:mc="http://schemas.openxmlformats.org/markup-compatibility/2006">
          <mc:Choice Requires="x14">
            <control shapeId="79914" r:id="rId46" name="Check Box 42">
              <controlPr defaultSize="0" autoFill="0" autoLine="0" autoPict="0">
                <anchor moveWithCells="1">
                  <from>
                    <xdr:col>2</xdr:col>
                    <xdr:colOff>7620</xdr:colOff>
                    <xdr:row>34</xdr:row>
                    <xdr:rowOff>7620</xdr:rowOff>
                  </from>
                  <to>
                    <xdr:col>2</xdr:col>
                    <xdr:colOff>182880</xdr:colOff>
                    <xdr:row>34</xdr:row>
                    <xdr:rowOff>175260</xdr:rowOff>
                  </to>
                </anchor>
              </controlPr>
            </control>
          </mc:Choice>
        </mc:AlternateContent>
        <mc:AlternateContent xmlns:mc="http://schemas.openxmlformats.org/markup-compatibility/2006">
          <mc:Choice Requires="x14">
            <control shapeId="79915" r:id="rId47" name="Check Box 43">
              <controlPr defaultSize="0" autoFill="0" autoLine="0" autoPict="0">
                <anchor moveWithCells="1">
                  <from>
                    <xdr:col>2</xdr:col>
                    <xdr:colOff>7620</xdr:colOff>
                    <xdr:row>35</xdr:row>
                    <xdr:rowOff>7620</xdr:rowOff>
                  </from>
                  <to>
                    <xdr:col>2</xdr:col>
                    <xdr:colOff>182880</xdr:colOff>
                    <xdr:row>35</xdr:row>
                    <xdr:rowOff>175260</xdr:rowOff>
                  </to>
                </anchor>
              </controlPr>
            </control>
          </mc:Choice>
        </mc:AlternateContent>
        <mc:AlternateContent xmlns:mc="http://schemas.openxmlformats.org/markup-compatibility/2006">
          <mc:Choice Requires="x14">
            <control shapeId="79916" r:id="rId48" name="Check Box 44">
              <controlPr defaultSize="0" autoFill="0" autoLine="0" autoPict="0">
                <anchor moveWithCells="1">
                  <from>
                    <xdr:col>2</xdr:col>
                    <xdr:colOff>7620</xdr:colOff>
                    <xdr:row>36</xdr:row>
                    <xdr:rowOff>7620</xdr:rowOff>
                  </from>
                  <to>
                    <xdr:col>2</xdr:col>
                    <xdr:colOff>182880</xdr:colOff>
                    <xdr:row>36</xdr:row>
                    <xdr:rowOff>175260</xdr:rowOff>
                  </to>
                </anchor>
              </controlPr>
            </control>
          </mc:Choice>
        </mc:AlternateContent>
        <mc:AlternateContent xmlns:mc="http://schemas.openxmlformats.org/markup-compatibility/2006">
          <mc:Choice Requires="x14">
            <control shapeId="79917" r:id="rId49" name="Check Box 45">
              <controlPr defaultSize="0" autoFill="0" autoLine="0" autoPict="0">
                <anchor moveWithCells="1">
                  <from>
                    <xdr:col>2</xdr:col>
                    <xdr:colOff>7620</xdr:colOff>
                    <xdr:row>37</xdr:row>
                    <xdr:rowOff>7620</xdr:rowOff>
                  </from>
                  <to>
                    <xdr:col>2</xdr:col>
                    <xdr:colOff>182880</xdr:colOff>
                    <xdr:row>37</xdr:row>
                    <xdr:rowOff>175260</xdr:rowOff>
                  </to>
                </anchor>
              </controlPr>
            </control>
          </mc:Choice>
        </mc:AlternateContent>
        <mc:AlternateContent xmlns:mc="http://schemas.openxmlformats.org/markup-compatibility/2006">
          <mc:Choice Requires="x14">
            <control shapeId="79918" r:id="rId50" name="Check Box 46">
              <controlPr defaultSize="0" autoFill="0" autoLine="0" autoPict="0">
                <anchor moveWithCells="1">
                  <from>
                    <xdr:col>2</xdr:col>
                    <xdr:colOff>7620</xdr:colOff>
                    <xdr:row>38</xdr:row>
                    <xdr:rowOff>7620</xdr:rowOff>
                  </from>
                  <to>
                    <xdr:col>2</xdr:col>
                    <xdr:colOff>182880</xdr:colOff>
                    <xdr:row>38</xdr:row>
                    <xdr:rowOff>175260</xdr:rowOff>
                  </to>
                </anchor>
              </controlPr>
            </control>
          </mc:Choice>
        </mc:AlternateContent>
        <mc:AlternateContent xmlns:mc="http://schemas.openxmlformats.org/markup-compatibility/2006">
          <mc:Choice Requires="x14">
            <control shapeId="79919" r:id="rId51" name="Check Box 47">
              <controlPr defaultSize="0" autoFill="0" autoLine="0" autoPict="0">
                <anchor moveWithCells="1">
                  <from>
                    <xdr:col>2</xdr:col>
                    <xdr:colOff>7620</xdr:colOff>
                    <xdr:row>39</xdr:row>
                    <xdr:rowOff>7620</xdr:rowOff>
                  </from>
                  <to>
                    <xdr:col>2</xdr:col>
                    <xdr:colOff>182880</xdr:colOff>
                    <xdr:row>39</xdr:row>
                    <xdr:rowOff>175260</xdr:rowOff>
                  </to>
                </anchor>
              </controlPr>
            </control>
          </mc:Choice>
        </mc:AlternateContent>
        <mc:AlternateContent xmlns:mc="http://schemas.openxmlformats.org/markup-compatibility/2006">
          <mc:Choice Requires="x14">
            <control shapeId="79920" r:id="rId52" name="Check Box 48">
              <controlPr defaultSize="0" autoFill="0" autoLine="0" autoPict="0">
                <anchor moveWithCells="1">
                  <from>
                    <xdr:col>2</xdr:col>
                    <xdr:colOff>7620</xdr:colOff>
                    <xdr:row>40</xdr:row>
                    <xdr:rowOff>7620</xdr:rowOff>
                  </from>
                  <to>
                    <xdr:col>2</xdr:col>
                    <xdr:colOff>182880</xdr:colOff>
                    <xdr:row>40</xdr:row>
                    <xdr:rowOff>175260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4F162-57EF-40FD-B56E-CAF3502EA847}">
  <sheetPr codeName="Sheet1">
    <tabColor rgb="FF7030A0"/>
  </sheetPr>
  <dimension ref="A1:AI450"/>
  <sheetViews>
    <sheetView zoomScaleNormal="100" workbookViewId="0">
      <selection activeCell="G41" sqref="G41"/>
    </sheetView>
  </sheetViews>
  <sheetFormatPr defaultRowHeight="14.4" x14ac:dyDescent="0.3"/>
  <cols>
    <col min="1" max="1" width="21.5546875" style="55" customWidth="1"/>
    <col min="2" max="2" width="9.109375" style="52"/>
    <col min="3" max="3" width="3.5546875" style="52" customWidth="1"/>
    <col min="4" max="4" width="24" style="52" customWidth="1"/>
    <col min="5" max="5" width="10.109375" style="52" customWidth="1"/>
    <col min="6" max="6" width="24.5546875" style="52" customWidth="1"/>
    <col min="7" max="7" width="7.5546875" style="52" customWidth="1"/>
    <col min="8" max="8" width="9" style="52" customWidth="1"/>
    <col min="9" max="9" width="23.5546875" style="52" customWidth="1"/>
    <col min="10" max="10" width="6.44140625" style="52" customWidth="1"/>
    <col min="11" max="11" width="29" style="52" bestFit="1" customWidth="1"/>
    <col min="12" max="12" width="3" style="203" customWidth="1"/>
    <col min="13" max="13" width="33.88671875" style="203" customWidth="1"/>
    <col min="14" max="14" width="18.6640625" style="203" customWidth="1"/>
    <col min="15" max="15" width="16" style="203" customWidth="1"/>
    <col min="16" max="21" width="9.109375" style="203"/>
  </cols>
  <sheetData>
    <row r="1" spans="1:12" ht="31.2" x14ac:dyDescent="0.3">
      <c r="A1" s="759" t="s">
        <v>1377</v>
      </c>
      <c r="B1" s="759"/>
      <c r="C1" s="759"/>
      <c r="D1" s="759"/>
      <c r="L1" s="52"/>
    </row>
    <row r="2" spans="1:12" ht="15.75" customHeight="1" x14ac:dyDescent="0.3">
      <c r="A2" s="168"/>
      <c r="L2" s="52"/>
    </row>
    <row r="3" spans="1:12" ht="18" x14ac:dyDescent="0.3">
      <c r="A3" s="226" t="s">
        <v>6</v>
      </c>
      <c r="L3" s="52"/>
    </row>
    <row r="4" spans="1:12" x14ac:dyDescent="0.3">
      <c r="A4" s="55" t="s">
        <v>4</v>
      </c>
      <c r="B4" s="741" t="s">
        <v>1338</v>
      </c>
      <c r="C4" s="741"/>
      <c r="D4" s="741"/>
      <c r="E4" s="741"/>
      <c r="F4" s="741"/>
      <c r="G4" s="741"/>
      <c r="H4" s="741"/>
      <c r="I4" s="741"/>
      <c r="L4" s="52"/>
    </row>
    <row r="5" spans="1:12" x14ac:dyDescent="0.3">
      <c r="A5" s="55" t="s">
        <v>81</v>
      </c>
      <c r="B5" s="741" t="s">
        <v>231</v>
      </c>
      <c r="C5" s="741"/>
      <c r="D5" s="741"/>
      <c r="E5" s="741"/>
      <c r="F5" s="741"/>
      <c r="G5" s="741"/>
      <c r="H5" s="741"/>
      <c r="I5" s="741"/>
      <c r="L5" s="52"/>
    </row>
    <row r="6" spans="1:12" x14ac:dyDescent="0.3">
      <c r="A6" s="55" t="s">
        <v>82</v>
      </c>
      <c r="B6" s="741" t="s">
        <v>1241</v>
      </c>
      <c r="C6" s="741"/>
      <c r="D6" s="741"/>
      <c r="E6" s="741"/>
      <c r="F6" s="741"/>
      <c r="G6" s="741"/>
      <c r="H6" s="741"/>
      <c r="I6" s="741"/>
      <c r="L6" s="52"/>
    </row>
    <row r="7" spans="1:12" x14ac:dyDescent="0.3">
      <c r="B7" s="741" t="s">
        <v>232</v>
      </c>
      <c r="C7" s="741"/>
      <c r="D7" s="741"/>
      <c r="E7" s="741"/>
      <c r="F7" s="741"/>
      <c r="G7" s="741"/>
      <c r="H7" s="741"/>
      <c r="I7" s="741"/>
      <c r="L7" s="52"/>
    </row>
    <row r="8" spans="1:12" x14ac:dyDescent="0.3">
      <c r="B8" s="741" t="s">
        <v>1242</v>
      </c>
      <c r="C8" s="741"/>
      <c r="D8" s="741"/>
      <c r="E8" s="741"/>
      <c r="F8" s="741"/>
      <c r="G8" s="741"/>
      <c r="H8" s="741"/>
      <c r="I8" s="741"/>
      <c r="L8" s="52"/>
    </row>
    <row r="9" spans="1:12" x14ac:dyDescent="0.3">
      <c r="A9" s="55" t="s">
        <v>1</v>
      </c>
      <c r="B9" s="741" t="s">
        <v>11</v>
      </c>
      <c r="C9" s="741"/>
      <c r="D9" s="741"/>
      <c r="E9" s="741"/>
      <c r="F9" s="741"/>
      <c r="G9" s="741"/>
      <c r="H9" s="741"/>
      <c r="I9" s="741"/>
      <c r="L9" s="52"/>
    </row>
    <row r="10" spans="1:12" x14ac:dyDescent="0.3">
      <c r="A10" s="55" t="s">
        <v>9</v>
      </c>
      <c r="B10" s="741" t="s">
        <v>27</v>
      </c>
      <c r="C10" s="741"/>
      <c r="D10" s="741"/>
      <c r="E10" s="741"/>
      <c r="F10" s="741"/>
      <c r="G10" s="741"/>
      <c r="H10" s="741"/>
      <c r="I10" s="741"/>
      <c r="L10" s="52"/>
    </row>
    <row r="11" spans="1:12" x14ac:dyDescent="0.3">
      <c r="A11" s="55" t="s">
        <v>5</v>
      </c>
      <c r="B11" s="741" t="s">
        <v>1243</v>
      </c>
      <c r="C11" s="741"/>
      <c r="D11" s="741"/>
      <c r="E11" s="741"/>
      <c r="F11" s="741"/>
      <c r="G11" s="741"/>
      <c r="H11" s="741"/>
      <c r="I11" s="741"/>
      <c r="L11" s="52"/>
    </row>
    <row r="12" spans="1:12" x14ac:dyDescent="0.3">
      <c r="L12" s="52"/>
    </row>
    <row r="13" spans="1:12" x14ac:dyDescent="0.3">
      <c r="A13" s="395" t="s">
        <v>9</v>
      </c>
      <c r="B13" s="760" t="s">
        <v>1244</v>
      </c>
      <c r="C13" s="760"/>
      <c r="D13" s="760"/>
      <c r="E13" s="760"/>
      <c r="F13" s="760"/>
      <c r="G13" s="760"/>
      <c r="H13" s="760"/>
      <c r="I13" s="760"/>
      <c r="J13" s="243"/>
      <c r="K13" s="243"/>
      <c r="L13" s="243"/>
    </row>
    <row r="14" spans="1:12" x14ac:dyDescent="0.3">
      <c r="L14" s="52"/>
    </row>
    <row r="15" spans="1:12" ht="18" x14ac:dyDescent="0.3">
      <c r="A15" s="226" t="s">
        <v>27</v>
      </c>
      <c r="L15" s="52"/>
    </row>
    <row r="16" spans="1:12" x14ac:dyDescent="0.3">
      <c r="A16" s="227" t="s">
        <v>47</v>
      </c>
      <c r="B16" s="52" t="s">
        <v>20</v>
      </c>
      <c r="E16" s="777" t="s">
        <v>1666</v>
      </c>
      <c r="F16" s="778"/>
      <c r="G16" s="779"/>
      <c r="L16" s="52"/>
    </row>
    <row r="17" spans="1:35" x14ac:dyDescent="0.3">
      <c r="B17" s="52" t="s">
        <v>226</v>
      </c>
      <c r="E17" s="777" t="s">
        <v>1648</v>
      </c>
      <c r="F17" s="778"/>
      <c r="G17" s="779"/>
      <c r="L17" s="52"/>
    </row>
    <row r="18" spans="1:35" x14ac:dyDescent="0.3">
      <c r="L18" s="52"/>
    </row>
    <row r="19" spans="1:35" s="245" customFormat="1" x14ac:dyDescent="0.3">
      <c r="A19" s="227" t="s">
        <v>1339</v>
      </c>
      <c r="B19" s="756" t="s">
        <v>1340</v>
      </c>
      <c r="C19" s="756"/>
      <c r="D19" s="756"/>
      <c r="E19" s="756"/>
      <c r="F19" s="756"/>
      <c r="G19" s="756"/>
      <c r="H19" s="756"/>
      <c r="I19" s="756"/>
      <c r="J19" s="52"/>
      <c r="K19" s="52"/>
      <c r="L19" s="52"/>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row>
    <row r="20" spans="1:35" s="245" customFormat="1" x14ac:dyDescent="0.3">
      <c r="A20" s="227"/>
      <c r="B20" s="588"/>
      <c r="C20" s="588"/>
      <c r="D20" s="588"/>
      <c r="E20" s="588"/>
      <c r="F20" s="588"/>
      <c r="G20" s="588"/>
      <c r="H20" s="588"/>
      <c r="I20" s="588"/>
      <c r="J20" s="52"/>
      <c r="K20" s="52"/>
      <c r="L20" s="52"/>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row>
    <row r="21" spans="1:35" s="245" customFormat="1" x14ac:dyDescent="0.3">
      <c r="A21" s="55"/>
      <c r="B21" s="52" t="s">
        <v>22</v>
      </c>
      <c r="C21" s="772" t="s">
        <v>1649</v>
      </c>
      <c r="D21" s="773"/>
      <c r="E21" s="773"/>
      <c r="F21" s="773"/>
      <c r="G21" s="773"/>
      <c r="H21" s="773"/>
      <c r="I21" s="774"/>
      <c r="J21" s="52"/>
      <c r="K21" s="52"/>
      <c r="L21" s="52"/>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row>
    <row r="22" spans="1:35" x14ac:dyDescent="0.3">
      <c r="L22" s="52"/>
    </row>
    <row r="23" spans="1:35" ht="33.75" customHeight="1" x14ac:dyDescent="0.3">
      <c r="A23" s="227" t="s">
        <v>1341</v>
      </c>
      <c r="B23" s="745" t="s">
        <v>1348</v>
      </c>
      <c r="C23" s="745"/>
      <c r="D23" s="745"/>
      <c r="E23" s="745"/>
      <c r="F23" s="745"/>
      <c r="G23" s="745"/>
      <c r="H23" s="745"/>
      <c r="I23" s="745"/>
      <c r="J23" s="745"/>
      <c r="K23" s="745"/>
      <c r="L23" s="52"/>
    </row>
    <row r="24" spans="1:35" x14ac:dyDescent="0.3">
      <c r="A24" s="227"/>
      <c r="K24" s="228"/>
      <c r="L24" s="52"/>
      <c r="N24" s="770"/>
      <c r="O24" s="770"/>
      <c r="P24" s="770"/>
      <c r="Q24" s="770"/>
      <c r="R24" s="770"/>
      <c r="S24" s="770"/>
    </row>
    <row r="25" spans="1:35" x14ac:dyDescent="0.3">
      <c r="A25" s="227"/>
      <c r="B25" s="52" t="s">
        <v>22</v>
      </c>
      <c r="C25" s="777" t="s">
        <v>1665</v>
      </c>
      <c r="D25" s="778"/>
      <c r="E25" s="778"/>
      <c r="F25" s="778"/>
      <c r="G25" s="778"/>
      <c r="H25" s="778"/>
      <c r="I25" s="779"/>
      <c r="J25" s="229"/>
      <c r="K25" s="230"/>
      <c r="L25" s="230"/>
      <c r="M25" s="388"/>
      <c r="N25" s="388"/>
      <c r="O25" s="388"/>
      <c r="P25" s="388"/>
      <c r="Q25" s="388"/>
      <c r="R25" s="388"/>
      <c r="S25" s="388"/>
    </row>
    <row r="26" spans="1:35" x14ac:dyDescent="0.3">
      <c r="A26" s="227"/>
      <c r="C26" s="229"/>
      <c r="D26" s="229"/>
      <c r="E26" s="229"/>
      <c r="F26" s="229"/>
      <c r="G26" s="229"/>
      <c r="H26" s="229"/>
      <c r="I26" s="229"/>
      <c r="J26" s="229"/>
      <c r="K26" s="230"/>
      <c r="L26" s="230"/>
      <c r="M26" s="388"/>
      <c r="N26" s="388"/>
      <c r="O26" s="388"/>
      <c r="P26" s="388"/>
      <c r="Q26" s="388"/>
      <c r="R26" s="388"/>
      <c r="S26" s="388"/>
    </row>
    <row r="27" spans="1:35" x14ac:dyDescent="0.3">
      <c r="L27" s="52"/>
    </row>
    <row r="28" spans="1:35" ht="46.5" customHeight="1" x14ac:dyDescent="0.3">
      <c r="A28" s="231" t="s">
        <v>1342</v>
      </c>
      <c r="B28" s="745" t="s">
        <v>1350</v>
      </c>
      <c r="C28" s="745"/>
      <c r="D28" s="745"/>
      <c r="E28" s="745"/>
      <c r="F28" s="745"/>
      <c r="G28" s="745"/>
      <c r="H28" s="745"/>
      <c r="I28" s="745"/>
      <c r="J28" s="591"/>
      <c r="L28" s="52"/>
    </row>
    <row r="29" spans="1:35" x14ac:dyDescent="0.3">
      <c r="A29" s="231"/>
      <c r="B29" s="591"/>
      <c r="C29" s="591"/>
      <c r="D29" s="591"/>
      <c r="E29" s="591"/>
      <c r="F29" s="591"/>
      <c r="G29" s="591"/>
      <c r="H29" s="591"/>
      <c r="I29" s="591"/>
      <c r="J29" s="591"/>
      <c r="L29" s="52"/>
    </row>
    <row r="30" spans="1:35" x14ac:dyDescent="0.3">
      <c r="A30" s="55" t="s">
        <v>276</v>
      </c>
      <c r="E30" s="232" t="s">
        <v>105</v>
      </c>
      <c r="F30" s="396" t="s">
        <v>1245</v>
      </c>
      <c r="G30" s="233"/>
      <c r="H30" s="232" t="s">
        <v>106</v>
      </c>
      <c r="I30" s="232" t="s">
        <v>1246</v>
      </c>
      <c r="J30" s="233"/>
      <c r="K30" s="232" t="s">
        <v>51</v>
      </c>
      <c r="L30" s="52"/>
    </row>
    <row r="31" spans="1:35" x14ac:dyDescent="0.3">
      <c r="A31" s="234"/>
      <c r="D31" s="706" t="s">
        <v>1707</v>
      </c>
      <c r="E31" s="398" t="s">
        <v>270</v>
      </c>
      <c r="F31" s="612" t="s">
        <v>1650</v>
      </c>
      <c r="H31" s="398"/>
      <c r="I31" s="397"/>
      <c r="K31" s="611"/>
      <c r="L31" s="52"/>
    </row>
    <row r="32" spans="1:35" x14ac:dyDescent="0.3">
      <c r="D32" s="706" t="s">
        <v>1711</v>
      </c>
      <c r="E32" s="398"/>
      <c r="F32" s="612"/>
      <c r="H32" s="398"/>
      <c r="I32" s="397"/>
      <c r="K32" s="611"/>
      <c r="L32" s="52"/>
    </row>
    <row r="33" spans="1:12" ht="28.8" x14ac:dyDescent="0.3">
      <c r="D33" s="706" t="s">
        <v>121</v>
      </c>
      <c r="E33" s="398" t="s">
        <v>270</v>
      </c>
      <c r="F33" s="612" t="s">
        <v>1651</v>
      </c>
      <c r="H33" s="398"/>
      <c r="I33" s="397"/>
      <c r="K33" s="613" t="s">
        <v>1712</v>
      </c>
      <c r="L33" s="52"/>
    </row>
    <row r="34" spans="1:12" ht="16.5" customHeight="1" x14ac:dyDescent="0.3">
      <c r="D34" s="706" t="s">
        <v>122</v>
      </c>
      <c r="E34" s="398"/>
      <c r="F34" s="612"/>
      <c r="H34" s="398"/>
      <c r="I34" s="397"/>
      <c r="K34" s="611"/>
      <c r="L34" s="52"/>
    </row>
    <row r="35" spans="1:12" x14ac:dyDescent="0.3">
      <c r="D35" s="706" t="s">
        <v>16</v>
      </c>
      <c r="E35" s="398" t="s">
        <v>270</v>
      </c>
      <c r="F35" s="612" t="s">
        <v>1652</v>
      </c>
      <c r="H35" s="398"/>
      <c r="I35" s="397"/>
      <c r="K35" s="611"/>
      <c r="L35" s="52"/>
    </row>
    <row r="36" spans="1:12" x14ac:dyDescent="0.3">
      <c r="D36" s="706" t="s">
        <v>1708</v>
      </c>
      <c r="E36" s="398" t="s">
        <v>270</v>
      </c>
      <c r="F36" s="612" t="s">
        <v>1652</v>
      </c>
      <c r="H36" s="398"/>
      <c r="I36" s="397"/>
      <c r="K36" s="611"/>
      <c r="L36" s="52"/>
    </row>
    <row r="37" spans="1:12" x14ac:dyDescent="0.3">
      <c r="D37" s="52" t="s">
        <v>1709</v>
      </c>
      <c r="E37" s="398" t="s">
        <v>270</v>
      </c>
      <c r="F37" s="612" t="s">
        <v>1652</v>
      </c>
      <c r="H37" s="398"/>
      <c r="I37" s="720"/>
      <c r="K37" s="611"/>
      <c r="L37" s="52"/>
    </row>
    <row r="38" spans="1:12" ht="28.8" x14ac:dyDescent="0.3">
      <c r="D38" s="706" t="s">
        <v>1710</v>
      </c>
      <c r="E38" s="398" t="s">
        <v>270</v>
      </c>
      <c r="F38" s="612" t="s">
        <v>1652</v>
      </c>
      <c r="H38" s="398"/>
      <c r="I38" s="397"/>
      <c r="K38" s="613" t="s">
        <v>1713</v>
      </c>
      <c r="L38" s="52"/>
    </row>
    <row r="39" spans="1:12" x14ac:dyDescent="0.3">
      <c r="D39" s="399" t="s">
        <v>46</v>
      </c>
      <c r="E39" s="398"/>
      <c r="F39" s="169"/>
      <c r="H39" s="398"/>
      <c r="I39" s="397"/>
      <c r="K39" s="169"/>
      <c r="L39" s="52"/>
    </row>
    <row r="40" spans="1:12" x14ac:dyDescent="0.3">
      <c r="D40" s="399"/>
      <c r="E40" s="398"/>
      <c r="F40" s="612"/>
      <c r="H40" s="398"/>
      <c r="I40" s="397"/>
      <c r="K40" s="169"/>
      <c r="L40" s="52"/>
    </row>
    <row r="41" spans="1:12" x14ac:dyDescent="0.3">
      <c r="D41" s="399"/>
      <c r="E41" s="398"/>
      <c r="F41" s="397"/>
      <c r="H41" s="398"/>
      <c r="I41" s="397"/>
      <c r="K41" s="169"/>
      <c r="L41" s="52"/>
    </row>
    <row r="42" spans="1:12" x14ac:dyDescent="0.3">
      <c r="D42" s="235"/>
      <c r="J42" s="233"/>
      <c r="L42" s="52"/>
    </row>
    <row r="43" spans="1:12" x14ac:dyDescent="0.3">
      <c r="D43" s="235"/>
      <c r="L43" s="52"/>
    </row>
    <row r="44" spans="1:12" ht="15" customHeight="1" x14ac:dyDescent="0.3">
      <c r="A44" s="61" t="s">
        <v>1343</v>
      </c>
      <c r="B44" s="745" t="s">
        <v>271</v>
      </c>
      <c r="C44" s="745"/>
      <c r="D44" s="745"/>
      <c r="E44" s="745"/>
      <c r="F44" s="745"/>
      <c r="G44" s="745"/>
      <c r="H44" s="745"/>
      <c r="I44" s="745"/>
      <c r="J44" s="591"/>
      <c r="L44" s="52"/>
    </row>
    <row r="45" spans="1:12" ht="15" customHeight="1" x14ac:dyDescent="0.3">
      <c r="A45" s="55" t="s">
        <v>95</v>
      </c>
      <c r="B45" s="236" t="s">
        <v>28</v>
      </c>
      <c r="C45" s="745" t="s">
        <v>272</v>
      </c>
      <c r="D45" s="745"/>
      <c r="E45" s="745"/>
      <c r="F45" s="745"/>
      <c r="G45" s="745"/>
      <c r="H45" s="745"/>
      <c r="I45" s="745"/>
      <c r="J45" s="591"/>
      <c r="K45" s="237"/>
      <c r="L45" s="237"/>
    </row>
    <row r="46" spans="1:12" ht="15" customHeight="1" x14ac:dyDescent="0.3">
      <c r="B46" s="236" t="s">
        <v>29</v>
      </c>
      <c r="C46" s="745" t="s">
        <v>1247</v>
      </c>
      <c r="D46" s="745"/>
      <c r="E46" s="745"/>
      <c r="F46" s="745"/>
      <c r="G46" s="745"/>
      <c r="H46" s="745"/>
      <c r="I46" s="745"/>
      <c r="J46" s="591"/>
      <c r="L46" s="52"/>
    </row>
    <row r="47" spans="1:12" ht="15" customHeight="1" x14ac:dyDescent="0.3">
      <c r="B47" s="236" t="s">
        <v>273</v>
      </c>
      <c r="C47" s="745" t="s">
        <v>274</v>
      </c>
      <c r="D47" s="745"/>
      <c r="E47" s="745"/>
      <c r="F47" s="745"/>
      <c r="G47" s="745"/>
      <c r="H47" s="745"/>
      <c r="I47" s="745"/>
      <c r="J47" s="591"/>
      <c r="L47" s="52"/>
    </row>
    <row r="48" spans="1:12" x14ac:dyDescent="0.3">
      <c r="B48" s="236"/>
      <c r="C48" s="591" t="s">
        <v>21</v>
      </c>
      <c r="D48" s="591"/>
      <c r="E48" s="591"/>
      <c r="F48" s="591"/>
      <c r="G48" s="591"/>
      <c r="H48" s="591"/>
      <c r="I48" s="591"/>
      <c r="J48" s="591"/>
      <c r="L48" s="52"/>
    </row>
    <row r="49" spans="1:12" x14ac:dyDescent="0.3">
      <c r="C49" s="228" t="s">
        <v>275</v>
      </c>
      <c r="L49" s="52"/>
    </row>
    <row r="50" spans="1:12" x14ac:dyDescent="0.3">
      <c r="B50" s="52" t="s">
        <v>22</v>
      </c>
      <c r="C50" s="781" t="s">
        <v>1664</v>
      </c>
      <c r="D50" s="781"/>
      <c r="E50" s="781"/>
      <c r="F50" s="781"/>
      <c r="G50" s="781"/>
      <c r="H50" s="781"/>
      <c r="I50" s="781"/>
      <c r="J50" s="588"/>
      <c r="L50" s="52"/>
    </row>
    <row r="51" spans="1:12" x14ac:dyDescent="0.3">
      <c r="C51" s="781" t="s">
        <v>1663</v>
      </c>
      <c r="D51" s="781"/>
      <c r="E51" s="781"/>
      <c r="F51" s="781"/>
      <c r="G51" s="781"/>
      <c r="H51" s="781"/>
      <c r="I51" s="781"/>
      <c r="J51" s="588"/>
      <c r="L51" s="52"/>
    </row>
    <row r="52" spans="1:12" x14ac:dyDescent="0.3">
      <c r="C52" s="752"/>
      <c r="D52" s="752"/>
      <c r="E52" s="752"/>
      <c r="F52" s="752"/>
      <c r="G52" s="752"/>
      <c r="H52" s="752"/>
      <c r="I52" s="752"/>
      <c r="J52" s="588"/>
      <c r="L52" s="52"/>
    </row>
    <row r="53" spans="1:12" x14ac:dyDescent="0.3">
      <c r="C53" s="752"/>
      <c r="D53" s="752"/>
      <c r="E53" s="752"/>
      <c r="F53" s="752"/>
      <c r="G53" s="752"/>
      <c r="H53" s="752"/>
      <c r="I53" s="752"/>
      <c r="J53" s="588"/>
      <c r="L53" s="52"/>
    </row>
    <row r="54" spans="1:12" x14ac:dyDescent="0.3">
      <c r="C54" s="752"/>
      <c r="D54" s="752"/>
      <c r="E54" s="752"/>
      <c r="F54" s="752"/>
      <c r="G54" s="752"/>
      <c r="H54" s="752"/>
      <c r="I54" s="752"/>
      <c r="J54" s="588"/>
      <c r="L54" s="52"/>
    </row>
    <row r="55" spans="1:12" x14ac:dyDescent="0.3">
      <c r="C55" s="752"/>
      <c r="D55" s="752"/>
      <c r="E55" s="752"/>
      <c r="F55" s="752"/>
      <c r="G55" s="752"/>
      <c r="H55" s="752"/>
      <c r="I55" s="752"/>
      <c r="J55" s="588"/>
      <c r="L55" s="52"/>
    </row>
    <row r="56" spans="1:12" x14ac:dyDescent="0.3">
      <c r="C56" s="752"/>
      <c r="D56" s="752"/>
      <c r="E56" s="752"/>
      <c r="F56" s="752"/>
      <c r="G56" s="752"/>
      <c r="H56" s="752"/>
      <c r="I56" s="752"/>
      <c r="J56" s="588"/>
      <c r="L56" s="52"/>
    </row>
    <row r="57" spans="1:12" x14ac:dyDescent="0.3">
      <c r="L57" s="52"/>
    </row>
    <row r="58" spans="1:12" ht="30" customHeight="1" x14ac:dyDescent="0.3">
      <c r="A58" s="231" t="s">
        <v>1344</v>
      </c>
      <c r="B58" s="745" t="s">
        <v>1316</v>
      </c>
      <c r="C58" s="745"/>
      <c r="D58" s="745"/>
      <c r="E58" s="745"/>
      <c r="F58" s="745"/>
      <c r="G58" s="745"/>
      <c r="H58" s="745"/>
      <c r="I58" s="745"/>
      <c r="J58" s="591"/>
      <c r="L58" s="52"/>
    </row>
    <row r="59" spans="1:12" ht="15" customHeight="1" x14ac:dyDescent="0.3">
      <c r="C59" s="734" t="s">
        <v>1248</v>
      </c>
      <c r="D59" s="734"/>
      <c r="E59" s="734"/>
      <c r="F59" s="734"/>
      <c r="G59" s="734"/>
      <c r="H59" s="734"/>
      <c r="I59" s="734"/>
      <c r="J59" s="585"/>
      <c r="L59" s="52"/>
    </row>
    <row r="60" spans="1:12" x14ac:dyDescent="0.3">
      <c r="L60" s="52"/>
    </row>
    <row r="61" spans="1:12" ht="51.75" customHeight="1" x14ac:dyDescent="0.3">
      <c r="B61" s="52" t="s">
        <v>22</v>
      </c>
      <c r="C61" s="757" t="s">
        <v>84</v>
      </c>
      <c r="D61" s="758"/>
      <c r="E61" s="775" t="s">
        <v>1654</v>
      </c>
      <c r="F61" s="780"/>
      <c r="G61" s="780"/>
      <c r="H61" s="780"/>
      <c r="I61" s="776"/>
      <c r="J61" s="588"/>
      <c r="L61" s="52"/>
    </row>
    <row r="62" spans="1:12" x14ac:dyDescent="0.3">
      <c r="C62" s="757" t="s">
        <v>85</v>
      </c>
      <c r="D62" s="758"/>
      <c r="E62" s="749"/>
      <c r="F62" s="751"/>
      <c r="G62" s="751"/>
      <c r="H62" s="751"/>
      <c r="I62" s="750"/>
      <c r="J62" s="588"/>
      <c r="L62" s="52"/>
    </row>
    <row r="63" spans="1:12" x14ac:dyDescent="0.3">
      <c r="C63" s="757"/>
      <c r="D63" s="758"/>
      <c r="E63" s="749"/>
      <c r="F63" s="751"/>
      <c r="G63" s="751"/>
      <c r="H63" s="751"/>
      <c r="I63" s="750"/>
      <c r="J63" s="588"/>
      <c r="L63" s="52"/>
    </row>
    <row r="64" spans="1:12" x14ac:dyDescent="0.3">
      <c r="L64" s="52"/>
    </row>
    <row r="65" spans="1:12" ht="28.8" x14ac:dyDescent="0.3">
      <c r="A65" s="231" t="s">
        <v>1349</v>
      </c>
      <c r="B65" s="756" t="s">
        <v>1249</v>
      </c>
      <c r="C65" s="756"/>
      <c r="D65" s="756"/>
      <c r="E65" s="756"/>
      <c r="F65" s="756"/>
      <c r="G65" s="756"/>
      <c r="H65" s="756"/>
      <c r="I65" s="756"/>
      <c r="J65" s="756"/>
      <c r="K65" s="756"/>
      <c r="L65" s="52"/>
    </row>
    <row r="66" spans="1:12" x14ac:dyDescent="0.3">
      <c r="C66" s="238"/>
      <c r="E66" s="156"/>
      <c r="F66" s="156"/>
      <c r="G66" s="156"/>
      <c r="H66" s="156"/>
      <c r="I66" s="156"/>
      <c r="J66" s="156"/>
      <c r="L66" s="52"/>
    </row>
    <row r="67" spans="1:12" ht="15" customHeight="1" x14ac:dyDescent="0.3">
      <c r="C67" s="765"/>
      <c r="D67" s="766"/>
      <c r="E67" s="746" t="s">
        <v>1317</v>
      </c>
      <c r="F67" s="748"/>
      <c r="G67" s="746" t="s">
        <v>1318</v>
      </c>
      <c r="H67" s="747"/>
      <c r="I67" s="748"/>
      <c r="J67" s="771" t="s">
        <v>1319</v>
      </c>
      <c r="K67" s="771"/>
      <c r="L67" s="52"/>
    </row>
    <row r="68" spans="1:12" ht="32.25" customHeight="1" x14ac:dyDescent="0.3">
      <c r="C68" s="757" t="s">
        <v>84</v>
      </c>
      <c r="D68" s="758"/>
      <c r="E68" s="775">
        <v>2020</v>
      </c>
      <c r="F68" s="776"/>
      <c r="G68" s="775" t="s">
        <v>1655</v>
      </c>
      <c r="H68" s="780"/>
      <c r="I68" s="776"/>
      <c r="J68" s="775" t="s">
        <v>1656</v>
      </c>
      <c r="K68" s="776"/>
      <c r="L68" s="52"/>
    </row>
    <row r="69" spans="1:12" x14ac:dyDescent="0.3">
      <c r="C69" s="757" t="s">
        <v>85</v>
      </c>
      <c r="D69" s="758"/>
      <c r="E69" s="749"/>
      <c r="F69" s="750"/>
      <c r="G69" s="749"/>
      <c r="H69" s="751"/>
      <c r="I69" s="750"/>
      <c r="J69" s="749"/>
      <c r="K69" s="750"/>
      <c r="L69" s="52"/>
    </row>
    <row r="70" spans="1:12" ht="15" customHeight="1" x14ac:dyDescent="0.3">
      <c r="C70" s="749"/>
      <c r="D70" s="750"/>
      <c r="E70" s="749"/>
      <c r="F70" s="750"/>
      <c r="G70" s="749"/>
      <c r="H70" s="751"/>
      <c r="I70" s="750"/>
      <c r="J70" s="749"/>
      <c r="K70" s="750"/>
      <c r="L70" s="52"/>
    </row>
    <row r="71" spans="1:12" x14ac:dyDescent="0.3">
      <c r="E71" s="156"/>
      <c r="F71" s="156"/>
      <c r="G71" s="156"/>
      <c r="H71" s="156"/>
      <c r="I71" s="156"/>
      <c r="J71" s="156"/>
      <c r="L71" s="52"/>
    </row>
    <row r="72" spans="1:12" ht="15" customHeight="1" x14ac:dyDescent="0.3">
      <c r="A72" s="227" t="s">
        <v>1345</v>
      </c>
      <c r="B72" s="734" t="s">
        <v>1250</v>
      </c>
      <c r="C72" s="734"/>
      <c r="D72" s="734"/>
      <c r="E72" s="734"/>
      <c r="F72" s="734"/>
      <c r="G72" s="734"/>
      <c r="H72" s="734"/>
      <c r="I72" s="734"/>
      <c r="J72" s="734"/>
      <c r="K72" s="734"/>
      <c r="L72" s="52"/>
    </row>
    <row r="73" spans="1:12" x14ac:dyDescent="0.3">
      <c r="L73" s="52"/>
    </row>
    <row r="74" spans="1:12" x14ac:dyDescent="0.3">
      <c r="B74" s="52" t="s">
        <v>22</v>
      </c>
      <c r="C74" s="169"/>
      <c r="D74" s="239" t="s">
        <v>44</v>
      </c>
      <c r="E74" s="767" t="s">
        <v>1251</v>
      </c>
      <c r="F74" s="768"/>
      <c r="G74" s="769"/>
      <c r="H74" s="767" t="s">
        <v>117</v>
      </c>
      <c r="I74" s="769"/>
      <c r="J74" s="240"/>
      <c r="L74" s="52"/>
    </row>
    <row r="75" spans="1:12" x14ac:dyDescent="0.3">
      <c r="C75" s="169">
        <v>1</v>
      </c>
      <c r="D75" s="610" t="s">
        <v>1657</v>
      </c>
      <c r="E75" s="772" t="s">
        <v>1658</v>
      </c>
      <c r="F75" s="773"/>
      <c r="G75" s="774"/>
      <c r="H75" s="772" t="s">
        <v>1659</v>
      </c>
      <c r="I75" s="774"/>
      <c r="J75" s="241"/>
      <c r="L75" s="52"/>
    </row>
    <row r="76" spans="1:12" x14ac:dyDescent="0.3">
      <c r="C76" s="169">
        <v>2</v>
      </c>
      <c r="D76" s="610" t="s">
        <v>1660</v>
      </c>
      <c r="E76" s="772" t="s">
        <v>1661</v>
      </c>
      <c r="F76" s="773"/>
      <c r="G76" s="774"/>
      <c r="H76" s="772" t="s">
        <v>1659</v>
      </c>
      <c r="I76" s="774"/>
      <c r="J76" s="241"/>
      <c r="L76" s="52"/>
    </row>
    <row r="77" spans="1:12" x14ac:dyDescent="0.3">
      <c r="C77" s="169">
        <v>3</v>
      </c>
      <c r="D77" s="610" t="s">
        <v>1660</v>
      </c>
      <c r="E77" s="772" t="s">
        <v>1662</v>
      </c>
      <c r="F77" s="773"/>
      <c r="G77" s="774"/>
      <c r="H77" s="772" t="s">
        <v>1659</v>
      </c>
      <c r="I77" s="774"/>
      <c r="J77" s="241"/>
      <c r="L77" s="52"/>
    </row>
    <row r="78" spans="1:12" x14ac:dyDescent="0.3">
      <c r="L78" s="52"/>
    </row>
    <row r="79" spans="1:12" ht="18" x14ac:dyDescent="0.35">
      <c r="B79" s="83" t="s">
        <v>56</v>
      </c>
      <c r="I79" s="83"/>
      <c r="J79" s="242"/>
      <c r="L79" s="52"/>
    </row>
    <row r="80" spans="1:12" x14ac:dyDescent="0.3">
      <c r="L80" s="52"/>
    </row>
    <row r="81" spans="1:12" x14ac:dyDescent="0.3">
      <c r="L81" s="52"/>
    </row>
    <row r="82" spans="1:12" x14ac:dyDescent="0.3">
      <c r="L82" s="52"/>
    </row>
    <row r="83" spans="1:12" x14ac:dyDescent="0.3">
      <c r="L83" s="52"/>
    </row>
    <row r="84" spans="1:12" x14ac:dyDescent="0.3">
      <c r="L84" s="52"/>
    </row>
    <row r="85" spans="1:12" x14ac:dyDescent="0.3">
      <c r="L85" s="52"/>
    </row>
    <row r="86" spans="1:12" x14ac:dyDescent="0.3">
      <c r="L86" s="52"/>
    </row>
    <row r="87" spans="1:12" x14ac:dyDescent="0.3">
      <c r="A87" s="52"/>
      <c r="L87" s="52"/>
    </row>
    <row r="88" spans="1:12" x14ac:dyDescent="0.3">
      <c r="L88" s="52"/>
    </row>
    <row r="89" spans="1:12" x14ac:dyDescent="0.3">
      <c r="G89" s="764" t="s">
        <v>225</v>
      </c>
      <c r="H89" s="764"/>
      <c r="I89" s="764"/>
      <c r="J89" s="764"/>
      <c r="K89" s="764"/>
      <c r="L89" s="764"/>
    </row>
    <row r="90" spans="1:12" x14ac:dyDescent="0.3">
      <c r="A90" s="200"/>
      <c r="B90" s="203"/>
      <c r="C90" s="203"/>
      <c r="D90" s="203"/>
      <c r="E90" s="203"/>
      <c r="F90" s="203"/>
      <c r="G90" s="203"/>
      <c r="H90" s="203"/>
      <c r="I90" s="203"/>
      <c r="J90" s="203"/>
      <c r="K90" s="203"/>
    </row>
    <row r="91" spans="1:12" x14ac:dyDescent="0.3">
      <c r="A91" s="200"/>
      <c r="B91" s="203"/>
      <c r="C91" s="203"/>
      <c r="D91" s="203"/>
      <c r="E91" s="203"/>
      <c r="F91" s="203"/>
      <c r="G91" s="203"/>
      <c r="H91" s="203"/>
      <c r="I91" s="203"/>
      <c r="J91" s="203"/>
      <c r="K91" s="203"/>
    </row>
    <row r="92" spans="1:12" x14ac:dyDescent="0.3">
      <c r="A92" s="200"/>
      <c r="B92" s="203"/>
      <c r="C92" s="203"/>
      <c r="D92" s="203"/>
      <c r="E92" s="203"/>
      <c r="F92" s="203"/>
      <c r="G92" s="203"/>
      <c r="H92" s="203"/>
      <c r="I92" s="203"/>
      <c r="J92" s="203"/>
      <c r="K92" s="203"/>
    </row>
    <row r="93" spans="1:12" x14ac:dyDescent="0.3">
      <c r="A93" s="200"/>
      <c r="B93" s="203"/>
      <c r="C93" s="203"/>
      <c r="D93" s="203"/>
      <c r="E93" s="203"/>
      <c r="F93" s="203"/>
      <c r="G93" s="203"/>
      <c r="H93" s="203"/>
      <c r="I93" s="203"/>
      <c r="J93" s="203"/>
      <c r="K93" s="203"/>
    </row>
    <row r="94" spans="1:12" x14ac:dyDescent="0.3">
      <c r="A94" s="200"/>
      <c r="B94" s="203"/>
      <c r="C94" s="203"/>
      <c r="D94" s="203"/>
      <c r="E94" s="203"/>
      <c r="F94" s="203"/>
      <c r="G94" s="203"/>
      <c r="H94" s="203"/>
      <c r="I94" s="203"/>
      <c r="J94" s="203"/>
      <c r="K94" s="203"/>
    </row>
    <row r="95" spans="1:12" x14ac:dyDescent="0.3">
      <c r="A95" s="200"/>
      <c r="B95" s="203"/>
      <c r="C95" s="203"/>
      <c r="D95" s="203"/>
      <c r="E95" s="203"/>
      <c r="F95" s="203"/>
      <c r="G95" s="203"/>
      <c r="H95" s="203"/>
      <c r="I95" s="203"/>
      <c r="J95" s="203"/>
      <c r="K95" s="203"/>
    </row>
    <row r="96" spans="1:12" x14ac:dyDescent="0.3">
      <c r="A96" s="200"/>
      <c r="B96" s="203"/>
      <c r="C96" s="203"/>
      <c r="D96" s="203"/>
      <c r="E96" s="203"/>
      <c r="F96" s="203"/>
      <c r="G96" s="203"/>
      <c r="H96" s="203"/>
      <c r="I96" s="203"/>
      <c r="J96" s="203"/>
      <c r="K96" s="203"/>
    </row>
    <row r="97" spans="1:11" x14ac:dyDescent="0.3">
      <c r="A97" s="203"/>
      <c r="B97" s="203"/>
      <c r="C97" s="203"/>
      <c r="D97" s="203"/>
      <c r="E97" s="203"/>
      <c r="F97" s="203"/>
      <c r="G97" s="203"/>
      <c r="H97" s="203"/>
      <c r="I97" s="203"/>
      <c r="J97" s="203"/>
      <c r="K97" s="203"/>
    </row>
    <row r="98" spans="1:11" x14ac:dyDescent="0.3">
      <c r="A98" s="200"/>
      <c r="B98" s="203"/>
      <c r="C98" s="203"/>
      <c r="D98" s="203"/>
      <c r="E98" s="203"/>
      <c r="F98" s="203"/>
      <c r="G98" s="203"/>
      <c r="H98" s="203"/>
      <c r="I98" s="203"/>
      <c r="J98" s="203"/>
      <c r="K98" s="203"/>
    </row>
    <row r="99" spans="1:11" x14ac:dyDescent="0.3">
      <c r="A99" s="200"/>
      <c r="B99" s="203"/>
      <c r="C99" s="203"/>
      <c r="D99" s="203"/>
      <c r="E99" s="203"/>
      <c r="F99" s="203"/>
      <c r="G99" s="203"/>
      <c r="H99" s="203"/>
      <c r="I99" s="203"/>
      <c r="J99" s="203"/>
      <c r="K99" s="203"/>
    </row>
    <row r="100" spans="1:11" x14ac:dyDescent="0.3">
      <c r="A100" s="200"/>
      <c r="B100" s="203"/>
      <c r="C100" s="203"/>
      <c r="D100" s="203"/>
      <c r="E100" s="203"/>
      <c r="F100" s="203"/>
      <c r="G100" s="203"/>
      <c r="H100" s="203"/>
      <c r="I100" s="203"/>
      <c r="J100" s="203"/>
      <c r="K100" s="203"/>
    </row>
    <row r="101" spans="1:11" x14ac:dyDescent="0.3">
      <c r="A101" s="200"/>
      <c r="B101" s="203"/>
      <c r="C101" s="203"/>
      <c r="D101" s="203"/>
      <c r="E101" s="203"/>
      <c r="F101" s="203"/>
      <c r="G101" s="203"/>
      <c r="H101" s="203"/>
      <c r="I101" s="203"/>
      <c r="J101" s="203"/>
      <c r="K101" s="203"/>
    </row>
    <row r="102" spans="1:11" x14ac:dyDescent="0.3">
      <c r="A102" s="200"/>
      <c r="B102" s="203"/>
      <c r="C102" s="203"/>
      <c r="D102" s="203"/>
      <c r="E102" s="203"/>
      <c r="F102" s="203"/>
      <c r="G102" s="203"/>
      <c r="H102" s="203"/>
      <c r="I102" s="203"/>
      <c r="J102" s="203"/>
      <c r="K102" s="203"/>
    </row>
    <row r="103" spans="1:11" x14ac:dyDescent="0.3">
      <c r="A103" s="200"/>
      <c r="B103" s="203"/>
      <c r="C103" s="203"/>
      <c r="D103" s="203"/>
      <c r="E103" s="203"/>
      <c r="F103" s="203"/>
      <c r="G103" s="203"/>
      <c r="H103" s="203"/>
      <c r="I103" s="203"/>
      <c r="J103" s="203"/>
      <c r="K103" s="203"/>
    </row>
    <row r="104" spans="1:11" x14ac:dyDescent="0.3">
      <c r="A104" s="200"/>
      <c r="B104" s="203"/>
      <c r="C104" s="203"/>
      <c r="D104" s="203"/>
      <c r="E104" s="203"/>
      <c r="F104" s="203"/>
      <c r="G104" s="203"/>
      <c r="H104" s="203"/>
      <c r="I104" s="203"/>
      <c r="J104" s="203"/>
      <c r="K104" s="203"/>
    </row>
    <row r="105" spans="1:11" x14ac:dyDescent="0.3">
      <c r="A105" s="200"/>
      <c r="B105" s="203"/>
      <c r="C105" s="203"/>
      <c r="D105" s="203"/>
      <c r="E105" s="203"/>
      <c r="F105" s="203"/>
      <c r="G105" s="203"/>
      <c r="H105" s="203"/>
      <c r="I105" s="203"/>
      <c r="J105" s="203"/>
      <c r="K105" s="203"/>
    </row>
    <row r="106" spans="1:11" x14ac:dyDescent="0.3">
      <c r="A106" s="200"/>
      <c r="B106" s="203"/>
      <c r="C106" s="203"/>
      <c r="D106" s="203"/>
      <c r="E106" s="203"/>
      <c r="F106" s="203"/>
      <c r="G106" s="203"/>
      <c r="H106" s="203"/>
      <c r="I106" s="203"/>
      <c r="J106" s="203"/>
      <c r="K106" s="203"/>
    </row>
    <row r="107" spans="1:11" x14ac:dyDescent="0.3">
      <c r="A107" s="200"/>
      <c r="B107" s="203"/>
      <c r="C107" s="203"/>
      <c r="D107" s="203"/>
      <c r="E107" s="203"/>
      <c r="F107" s="203"/>
      <c r="G107" s="203"/>
      <c r="H107" s="203"/>
      <c r="I107" s="203"/>
      <c r="J107" s="203"/>
      <c r="K107" s="203"/>
    </row>
    <row r="108" spans="1:11" x14ac:dyDescent="0.3">
      <c r="A108" s="200"/>
      <c r="B108" s="203"/>
      <c r="C108" s="203"/>
      <c r="D108" s="203"/>
      <c r="E108" s="203"/>
      <c r="F108" s="203"/>
      <c r="G108" s="203"/>
      <c r="H108" s="203"/>
      <c r="I108" s="203"/>
      <c r="J108" s="203"/>
      <c r="K108" s="203"/>
    </row>
    <row r="109" spans="1:11" x14ac:dyDescent="0.3">
      <c r="A109" s="200"/>
      <c r="B109" s="203"/>
      <c r="C109" s="203"/>
      <c r="D109" s="203"/>
      <c r="E109" s="203"/>
      <c r="F109" s="203"/>
      <c r="G109" s="203"/>
      <c r="H109" s="203"/>
      <c r="I109" s="203"/>
      <c r="J109" s="203"/>
      <c r="K109" s="203"/>
    </row>
    <row r="110" spans="1:11" x14ac:dyDescent="0.3">
      <c r="A110" s="200"/>
      <c r="B110" s="203"/>
      <c r="C110" s="203"/>
      <c r="D110" s="203"/>
      <c r="E110" s="203"/>
      <c r="F110" s="203"/>
      <c r="G110" s="203"/>
      <c r="H110" s="203"/>
      <c r="I110" s="203"/>
      <c r="J110" s="203"/>
      <c r="K110" s="203"/>
    </row>
    <row r="111" spans="1:11" x14ac:dyDescent="0.3">
      <c r="A111" s="200"/>
      <c r="B111" s="203"/>
      <c r="C111" s="203"/>
      <c r="D111" s="203"/>
      <c r="E111" s="203"/>
      <c r="F111" s="203"/>
      <c r="G111" s="203"/>
      <c r="H111" s="203"/>
      <c r="I111" s="203"/>
      <c r="J111" s="203"/>
      <c r="K111" s="203"/>
    </row>
    <row r="112" spans="1:11" x14ac:dyDescent="0.3">
      <c r="A112" s="200"/>
      <c r="B112" s="203"/>
      <c r="C112" s="203"/>
      <c r="D112" s="203"/>
      <c r="E112" s="203"/>
      <c r="F112" s="203"/>
      <c r="G112" s="203"/>
      <c r="H112" s="203"/>
      <c r="I112" s="203"/>
      <c r="J112" s="203"/>
      <c r="K112" s="203"/>
    </row>
    <row r="113" spans="1:11" x14ac:dyDescent="0.3">
      <c r="A113" s="200"/>
      <c r="B113" s="203"/>
      <c r="C113" s="203"/>
      <c r="D113" s="203"/>
      <c r="E113" s="203"/>
      <c r="F113" s="203"/>
      <c r="G113" s="203"/>
      <c r="H113" s="203"/>
      <c r="I113" s="203"/>
      <c r="J113" s="203"/>
      <c r="K113" s="203"/>
    </row>
    <row r="114" spans="1:11" x14ac:dyDescent="0.3">
      <c r="A114" s="200"/>
      <c r="B114" s="203"/>
      <c r="C114" s="203"/>
      <c r="D114" s="203"/>
      <c r="E114" s="203"/>
      <c r="F114" s="203"/>
      <c r="G114" s="203"/>
      <c r="H114" s="203"/>
      <c r="I114" s="203"/>
      <c r="J114" s="203"/>
      <c r="K114" s="203"/>
    </row>
    <row r="115" spans="1:11" x14ac:dyDescent="0.3">
      <c r="A115" s="200"/>
      <c r="B115" s="203"/>
      <c r="C115" s="203"/>
      <c r="D115" s="203"/>
      <c r="E115" s="203"/>
      <c r="F115" s="203"/>
      <c r="G115" s="203"/>
      <c r="H115" s="203"/>
      <c r="I115" s="203"/>
      <c r="J115" s="203"/>
      <c r="K115" s="203"/>
    </row>
    <row r="116" spans="1:11" x14ac:dyDescent="0.3">
      <c r="A116" s="200"/>
      <c r="B116" s="203"/>
      <c r="C116" s="203"/>
      <c r="D116" s="203"/>
      <c r="E116" s="203"/>
      <c r="F116" s="203"/>
      <c r="G116" s="203"/>
      <c r="H116" s="203"/>
      <c r="I116" s="203"/>
      <c r="J116" s="203"/>
      <c r="K116" s="203"/>
    </row>
    <row r="117" spans="1:11" x14ac:dyDescent="0.3">
      <c r="A117" s="200"/>
      <c r="B117" s="203"/>
      <c r="C117" s="203"/>
      <c r="D117" s="203"/>
      <c r="E117" s="203"/>
      <c r="F117" s="203"/>
      <c r="G117" s="203"/>
      <c r="H117" s="203"/>
      <c r="I117" s="203"/>
      <c r="J117" s="203"/>
      <c r="K117" s="203"/>
    </row>
    <row r="118" spans="1:11" x14ac:dyDescent="0.3">
      <c r="A118" s="200"/>
      <c r="B118" s="203"/>
      <c r="C118" s="203"/>
      <c r="D118" s="203"/>
      <c r="E118" s="203"/>
      <c r="F118" s="203"/>
      <c r="G118" s="203"/>
      <c r="H118" s="203"/>
      <c r="I118" s="203"/>
      <c r="J118" s="203"/>
      <c r="K118" s="203"/>
    </row>
    <row r="119" spans="1:11" x14ac:dyDescent="0.3">
      <c r="A119" s="200"/>
      <c r="B119" s="203"/>
      <c r="C119" s="203"/>
      <c r="D119" s="203"/>
      <c r="E119" s="203"/>
      <c r="F119" s="203"/>
      <c r="G119" s="203"/>
      <c r="H119" s="203"/>
      <c r="I119" s="203"/>
      <c r="J119" s="203"/>
      <c r="K119" s="203"/>
    </row>
    <row r="120" spans="1:11" x14ac:dyDescent="0.3">
      <c r="A120" s="200"/>
      <c r="B120" s="203"/>
      <c r="C120" s="203"/>
      <c r="D120" s="203"/>
      <c r="E120" s="203"/>
      <c r="F120" s="203"/>
      <c r="G120" s="203"/>
      <c r="H120" s="203"/>
      <c r="I120" s="203"/>
      <c r="J120" s="203"/>
      <c r="K120" s="203"/>
    </row>
    <row r="121" spans="1:11" x14ac:dyDescent="0.3">
      <c r="A121" s="200"/>
      <c r="B121" s="203"/>
      <c r="C121" s="203"/>
      <c r="D121" s="203"/>
      <c r="E121" s="203"/>
      <c r="F121" s="203"/>
      <c r="G121" s="203"/>
      <c r="H121" s="203"/>
      <c r="I121" s="203"/>
      <c r="J121" s="203"/>
      <c r="K121" s="203"/>
    </row>
    <row r="122" spans="1:11" x14ac:dyDescent="0.3">
      <c r="A122" s="200"/>
      <c r="B122" s="203"/>
      <c r="C122" s="203"/>
      <c r="D122" s="203"/>
      <c r="E122" s="203"/>
      <c r="F122" s="203"/>
      <c r="G122" s="203"/>
      <c r="H122" s="203"/>
      <c r="I122" s="203"/>
      <c r="J122" s="203"/>
      <c r="K122" s="203"/>
    </row>
    <row r="123" spans="1:11" x14ac:dyDescent="0.3">
      <c r="A123" s="200"/>
      <c r="B123" s="203"/>
      <c r="C123" s="203"/>
      <c r="D123" s="203"/>
      <c r="E123" s="203"/>
      <c r="F123" s="203"/>
      <c r="G123" s="203"/>
      <c r="H123" s="203"/>
      <c r="I123" s="203"/>
      <c r="J123" s="203"/>
      <c r="K123" s="203"/>
    </row>
    <row r="124" spans="1:11" x14ac:dyDescent="0.3">
      <c r="A124" s="200"/>
      <c r="B124" s="203"/>
      <c r="C124" s="203"/>
      <c r="D124" s="203"/>
      <c r="E124" s="203"/>
      <c r="F124" s="203"/>
      <c r="G124" s="203"/>
      <c r="H124" s="203"/>
      <c r="I124" s="203"/>
      <c r="J124" s="203"/>
      <c r="K124" s="203"/>
    </row>
    <row r="125" spans="1:11" x14ac:dyDescent="0.3">
      <c r="A125" s="200"/>
      <c r="B125" s="203"/>
      <c r="C125" s="203"/>
      <c r="D125" s="203"/>
      <c r="E125" s="203"/>
      <c r="F125" s="203"/>
      <c r="G125" s="203"/>
      <c r="H125" s="203"/>
      <c r="I125" s="203"/>
      <c r="J125" s="203"/>
      <c r="K125" s="203"/>
    </row>
    <row r="126" spans="1:11" x14ac:dyDescent="0.3">
      <c r="A126" s="200"/>
      <c r="B126" s="203"/>
      <c r="C126" s="203"/>
      <c r="D126" s="203"/>
      <c r="E126" s="203"/>
      <c r="F126" s="203"/>
      <c r="G126" s="203"/>
      <c r="H126" s="203"/>
      <c r="I126" s="203"/>
      <c r="J126" s="203"/>
      <c r="K126" s="203"/>
    </row>
    <row r="127" spans="1:11" x14ac:dyDescent="0.3">
      <c r="A127" s="200"/>
      <c r="B127" s="203"/>
      <c r="C127" s="203"/>
      <c r="D127" s="203"/>
      <c r="E127" s="203"/>
      <c r="F127" s="203"/>
      <c r="G127" s="203"/>
      <c r="H127" s="203"/>
      <c r="I127" s="203"/>
      <c r="J127" s="203"/>
      <c r="K127" s="203"/>
    </row>
    <row r="128" spans="1:11" x14ac:dyDescent="0.3">
      <c r="A128" s="200"/>
      <c r="B128" s="203"/>
      <c r="C128" s="203"/>
      <c r="D128" s="203"/>
      <c r="E128" s="203"/>
      <c r="F128" s="203"/>
      <c r="G128" s="203"/>
      <c r="H128" s="203"/>
      <c r="I128" s="203"/>
      <c r="J128" s="203"/>
      <c r="K128" s="203"/>
    </row>
    <row r="129" spans="1:11" x14ac:dyDescent="0.3">
      <c r="A129" s="200"/>
      <c r="B129" s="203"/>
      <c r="C129" s="203"/>
      <c r="D129" s="203"/>
      <c r="E129" s="203"/>
      <c r="F129" s="203"/>
      <c r="G129" s="203"/>
      <c r="H129" s="203"/>
      <c r="I129" s="203"/>
      <c r="J129" s="203"/>
      <c r="K129" s="203"/>
    </row>
    <row r="130" spans="1:11" x14ac:dyDescent="0.3">
      <c r="A130" s="200"/>
      <c r="B130" s="203"/>
      <c r="C130" s="203"/>
      <c r="D130" s="203"/>
      <c r="E130" s="203"/>
      <c r="F130" s="203"/>
      <c r="G130" s="203"/>
      <c r="H130" s="203"/>
      <c r="I130" s="203"/>
      <c r="J130" s="203"/>
      <c r="K130" s="203"/>
    </row>
    <row r="131" spans="1:11" x14ac:dyDescent="0.3">
      <c r="A131" s="200"/>
      <c r="B131" s="203"/>
      <c r="C131" s="203"/>
      <c r="D131" s="203"/>
      <c r="E131" s="203"/>
      <c r="F131" s="203"/>
      <c r="G131" s="203"/>
      <c r="H131" s="203"/>
      <c r="I131" s="203"/>
      <c r="J131" s="203"/>
      <c r="K131" s="203"/>
    </row>
    <row r="132" spans="1:11" x14ac:dyDescent="0.3">
      <c r="A132" s="200"/>
      <c r="B132" s="203"/>
      <c r="C132" s="203"/>
      <c r="D132" s="203"/>
      <c r="E132" s="203"/>
      <c r="F132" s="203"/>
      <c r="G132" s="203"/>
      <c r="H132" s="203"/>
      <c r="I132" s="203"/>
      <c r="J132" s="203"/>
      <c r="K132" s="203"/>
    </row>
    <row r="133" spans="1:11" x14ac:dyDescent="0.3">
      <c r="A133" s="200"/>
      <c r="B133" s="203"/>
      <c r="C133" s="203"/>
      <c r="D133" s="203"/>
      <c r="E133" s="203"/>
      <c r="F133" s="203"/>
      <c r="G133" s="203"/>
      <c r="H133" s="203"/>
      <c r="I133" s="203"/>
      <c r="J133" s="203"/>
      <c r="K133" s="203"/>
    </row>
    <row r="134" spans="1:11" x14ac:dyDescent="0.3">
      <c r="A134" s="200"/>
      <c r="B134" s="203"/>
      <c r="C134" s="203"/>
      <c r="D134" s="203"/>
      <c r="E134" s="203"/>
      <c r="F134" s="203"/>
      <c r="G134" s="203"/>
      <c r="H134" s="203"/>
      <c r="I134" s="203"/>
      <c r="J134" s="203"/>
      <c r="K134" s="203"/>
    </row>
    <row r="135" spans="1:11" x14ac:dyDescent="0.3">
      <c r="A135" s="200"/>
      <c r="B135" s="203"/>
      <c r="C135" s="203"/>
      <c r="D135" s="203"/>
      <c r="E135" s="203"/>
      <c r="F135" s="203"/>
      <c r="G135" s="203"/>
      <c r="H135" s="203"/>
      <c r="I135" s="203"/>
      <c r="J135" s="203"/>
      <c r="K135" s="203"/>
    </row>
    <row r="136" spans="1:11" x14ac:dyDescent="0.3">
      <c r="A136" s="200"/>
      <c r="B136" s="203"/>
      <c r="C136" s="203"/>
      <c r="D136" s="203"/>
      <c r="E136" s="203"/>
      <c r="F136" s="203"/>
      <c r="G136" s="203"/>
      <c r="H136" s="203"/>
      <c r="I136" s="203"/>
      <c r="J136" s="203"/>
      <c r="K136" s="203"/>
    </row>
    <row r="137" spans="1:11" x14ac:dyDescent="0.3">
      <c r="A137" s="200"/>
      <c r="B137" s="203"/>
      <c r="C137" s="203"/>
      <c r="D137" s="203"/>
      <c r="E137" s="203"/>
      <c r="F137" s="203"/>
      <c r="G137" s="203"/>
      <c r="H137" s="203"/>
      <c r="I137" s="203"/>
      <c r="J137" s="203"/>
      <c r="K137" s="203"/>
    </row>
    <row r="138" spans="1:11" x14ac:dyDescent="0.3">
      <c r="A138" s="200"/>
      <c r="B138" s="203"/>
      <c r="C138" s="203"/>
      <c r="D138" s="203"/>
      <c r="E138" s="203"/>
      <c r="F138" s="203"/>
      <c r="G138" s="203"/>
      <c r="H138" s="203"/>
      <c r="I138" s="203"/>
      <c r="J138" s="203"/>
      <c r="K138" s="203"/>
    </row>
    <row r="139" spans="1:11" x14ac:dyDescent="0.3">
      <c r="A139" s="200"/>
      <c r="B139" s="203"/>
      <c r="C139" s="203"/>
      <c r="D139" s="203"/>
      <c r="E139" s="203"/>
      <c r="F139" s="203"/>
      <c r="G139" s="203"/>
      <c r="H139" s="203"/>
      <c r="I139" s="203"/>
      <c r="J139" s="203"/>
      <c r="K139" s="203"/>
    </row>
    <row r="140" spans="1:11" x14ac:dyDescent="0.3">
      <c r="A140" s="200"/>
      <c r="B140" s="203"/>
      <c r="C140" s="203"/>
      <c r="D140" s="203"/>
      <c r="E140" s="203"/>
      <c r="F140" s="203"/>
      <c r="G140" s="203"/>
      <c r="H140" s="203"/>
      <c r="I140" s="203"/>
      <c r="J140" s="203"/>
      <c r="K140" s="203"/>
    </row>
    <row r="141" spans="1:11" x14ac:dyDescent="0.3">
      <c r="A141" s="200"/>
      <c r="B141" s="203"/>
      <c r="C141" s="203"/>
      <c r="D141" s="203"/>
      <c r="E141" s="203"/>
      <c r="F141" s="203"/>
      <c r="G141" s="203"/>
      <c r="H141" s="203"/>
      <c r="I141" s="203"/>
      <c r="J141" s="203"/>
      <c r="K141" s="203"/>
    </row>
    <row r="142" spans="1:11" x14ac:dyDescent="0.3">
      <c r="A142" s="200"/>
      <c r="B142" s="203"/>
      <c r="C142" s="203"/>
      <c r="D142" s="203"/>
      <c r="E142" s="203"/>
      <c r="F142" s="203"/>
      <c r="G142" s="203"/>
      <c r="H142" s="203"/>
      <c r="I142" s="203"/>
      <c r="J142" s="203"/>
      <c r="K142" s="203"/>
    </row>
    <row r="143" spans="1:11" x14ac:dyDescent="0.3">
      <c r="A143" s="200"/>
      <c r="B143" s="203"/>
      <c r="C143" s="203"/>
      <c r="D143" s="203"/>
      <c r="E143" s="203"/>
      <c r="F143" s="203"/>
      <c r="G143" s="203"/>
      <c r="H143" s="203"/>
      <c r="I143" s="203"/>
      <c r="J143" s="203"/>
      <c r="K143" s="203"/>
    </row>
    <row r="144" spans="1:11" x14ac:dyDescent="0.3">
      <c r="A144" s="200"/>
      <c r="B144" s="203"/>
      <c r="C144" s="203"/>
      <c r="D144" s="203"/>
      <c r="E144" s="203"/>
      <c r="F144" s="203"/>
      <c r="G144" s="203"/>
      <c r="H144" s="203"/>
      <c r="I144" s="203"/>
      <c r="J144" s="203"/>
      <c r="K144" s="203"/>
    </row>
    <row r="145" spans="1:11" x14ac:dyDescent="0.3">
      <c r="A145" s="200"/>
      <c r="B145" s="203"/>
      <c r="C145" s="203"/>
      <c r="D145" s="203"/>
      <c r="E145" s="203"/>
      <c r="F145" s="203"/>
      <c r="G145" s="203"/>
      <c r="H145" s="203"/>
      <c r="I145" s="203"/>
      <c r="J145" s="203"/>
      <c r="K145" s="203"/>
    </row>
    <row r="146" spans="1:11" x14ac:dyDescent="0.3">
      <c r="A146" s="200"/>
      <c r="B146" s="203"/>
      <c r="C146" s="203"/>
      <c r="D146" s="203"/>
      <c r="E146" s="203"/>
      <c r="F146" s="203"/>
      <c r="G146" s="203"/>
      <c r="H146" s="203"/>
      <c r="I146" s="200"/>
      <c r="J146" s="203"/>
      <c r="K146" s="203"/>
    </row>
    <row r="147" spans="1:11" x14ac:dyDescent="0.3">
      <c r="A147" s="200"/>
      <c r="B147" s="203"/>
      <c r="C147" s="203"/>
      <c r="D147" s="203"/>
      <c r="E147" s="203"/>
      <c r="F147" s="203"/>
      <c r="G147" s="203"/>
      <c r="H147" s="203"/>
      <c r="I147" s="203"/>
      <c r="J147" s="203"/>
      <c r="K147" s="203"/>
    </row>
    <row r="148" spans="1:11" x14ac:dyDescent="0.3">
      <c r="A148" s="200"/>
      <c r="B148" s="203"/>
      <c r="C148" s="203"/>
      <c r="D148" s="203"/>
      <c r="E148" s="203"/>
      <c r="F148" s="203"/>
      <c r="G148" s="203"/>
      <c r="H148" s="203"/>
      <c r="I148" s="203"/>
      <c r="J148" s="203"/>
      <c r="K148" s="203"/>
    </row>
    <row r="149" spans="1:11" x14ac:dyDescent="0.3">
      <c r="A149" s="200"/>
      <c r="B149" s="203"/>
      <c r="C149" s="203"/>
      <c r="D149" s="203"/>
      <c r="E149" s="203"/>
      <c r="F149" s="203"/>
      <c r="G149" s="203"/>
      <c r="H149" s="203"/>
      <c r="I149" s="203"/>
      <c r="J149" s="203"/>
      <c r="K149" s="203"/>
    </row>
    <row r="150" spans="1:11" x14ac:dyDescent="0.3">
      <c r="A150" s="200"/>
      <c r="B150" s="203"/>
      <c r="C150" s="203"/>
      <c r="D150" s="203"/>
      <c r="E150" s="203"/>
      <c r="F150" s="203"/>
      <c r="G150" s="203"/>
      <c r="H150" s="203"/>
      <c r="I150" s="203"/>
      <c r="J150" s="203"/>
      <c r="K150" s="203"/>
    </row>
    <row r="151" spans="1:11" x14ac:dyDescent="0.3">
      <c r="A151" s="200"/>
      <c r="B151" s="203"/>
      <c r="C151" s="203"/>
      <c r="D151" s="203"/>
      <c r="E151" s="203"/>
      <c r="F151" s="203"/>
      <c r="G151" s="203"/>
      <c r="H151" s="203"/>
      <c r="I151" s="203"/>
      <c r="J151" s="203"/>
      <c r="K151" s="203"/>
    </row>
    <row r="152" spans="1:11" x14ac:dyDescent="0.3">
      <c r="A152" s="200"/>
      <c r="B152" s="203"/>
      <c r="C152" s="203"/>
      <c r="D152" s="203"/>
      <c r="E152" s="203"/>
      <c r="F152" s="203"/>
      <c r="G152" s="203"/>
      <c r="H152" s="203"/>
      <c r="I152" s="203"/>
      <c r="J152" s="203"/>
      <c r="K152" s="203"/>
    </row>
    <row r="153" spans="1:11" x14ac:dyDescent="0.3">
      <c r="A153" s="200"/>
      <c r="B153" s="203"/>
      <c r="C153" s="203"/>
      <c r="D153" s="203"/>
      <c r="E153" s="203"/>
      <c r="F153" s="203"/>
      <c r="G153" s="203"/>
      <c r="H153" s="203"/>
      <c r="I153" s="203"/>
      <c r="J153" s="203"/>
      <c r="K153" s="203"/>
    </row>
    <row r="154" spans="1:11" x14ac:dyDescent="0.3">
      <c r="A154" s="200"/>
      <c r="B154" s="203"/>
      <c r="C154" s="203"/>
      <c r="D154" s="203"/>
      <c r="E154" s="203"/>
      <c r="F154" s="203"/>
      <c r="G154" s="203"/>
      <c r="H154" s="203"/>
      <c r="I154" s="203"/>
      <c r="J154" s="203"/>
      <c r="K154" s="203"/>
    </row>
    <row r="155" spans="1:11" x14ac:dyDescent="0.3">
      <c r="A155" s="200"/>
      <c r="B155" s="203"/>
      <c r="C155" s="203"/>
      <c r="D155" s="203"/>
      <c r="E155" s="203"/>
      <c r="F155" s="203"/>
      <c r="G155" s="203"/>
      <c r="H155" s="203"/>
      <c r="I155" s="203"/>
      <c r="J155" s="203"/>
      <c r="K155" s="203"/>
    </row>
    <row r="156" spans="1:11" x14ac:dyDescent="0.3">
      <c r="A156" s="200"/>
      <c r="B156" s="203"/>
      <c r="C156" s="203"/>
      <c r="D156" s="203"/>
      <c r="E156" s="203"/>
      <c r="F156" s="203"/>
      <c r="G156" s="203"/>
      <c r="H156" s="203"/>
      <c r="I156" s="203"/>
      <c r="J156" s="203"/>
      <c r="K156" s="203"/>
    </row>
    <row r="157" spans="1:11" x14ac:dyDescent="0.3">
      <c r="A157" s="200"/>
      <c r="B157" s="203"/>
      <c r="C157" s="203"/>
      <c r="D157" s="203"/>
      <c r="E157" s="203"/>
      <c r="F157" s="203"/>
      <c r="G157" s="203"/>
      <c r="H157" s="203"/>
      <c r="I157" s="203"/>
      <c r="J157" s="203"/>
      <c r="K157" s="203"/>
    </row>
    <row r="158" spans="1:11" x14ac:dyDescent="0.3">
      <c r="A158" s="200"/>
      <c r="B158" s="203"/>
      <c r="C158" s="203"/>
      <c r="D158" s="203"/>
      <c r="E158" s="203"/>
      <c r="F158" s="203"/>
      <c r="G158" s="203"/>
      <c r="H158" s="203"/>
      <c r="I158" s="203"/>
      <c r="J158" s="203"/>
      <c r="K158" s="203"/>
    </row>
    <row r="159" spans="1:11" x14ac:dyDescent="0.3">
      <c r="A159" s="200"/>
      <c r="B159" s="203"/>
      <c r="C159" s="203"/>
      <c r="D159" s="203"/>
      <c r="E159" s="203"/>
      <c r="F159" s="203"/>
      <c r="G159" s="203"/>
      <c r="H159" s="203"/>
      <c r="I159" s="203"/>
      <c r="J159" s="203"/>
      <c r="K159" s="203"/>
    </row>
    <row r="160" spans="1:11" x14ac:dyDescent="0.3">
      <c r="A160" s="200"/>
      <c r="B160" s="203"/>
      <c r="C160" s="203"/>
      <c r="D160" s="203"/>
      <c r="E160" s="203"/>
      <c r="F160" s="203"/>
      <c r="G160" s="203"/>
      <c r="H160" s="203"/>
      <c r="I160" s="203"/>
      <c r="J160" s="203"/>
      <c r="K160" s="203"/>
    </row>
    <row r="161" spans="1:11" x14ac:dyDescent="0.3">
      <c r="A161" s="200"/>
      <c r="B161" s="203"/>
      <c r="C161" s="203"/>
      <c r="D161" s="203"/>
      <c r="E161" s="203"/>
      <c r="F161" s="203"/>
      <c r="G161" s="203"/>
      <c r="H161" s="203"/>
      <c r="I161" s="203"/>
      <c r="J161" s="203"/>
      <c r="K161" s="203"/>
    </row>
    <row r="162" spans="1:11" x14ac:dyDescent="0.3">
      <c r="A162" s="200"/>
      <c r="B162" s="203"/>
      <c r="C162" s="203"/>
      <c r="D162" s="203"/>
      <c r="E162" s="203"/>
      <c r="F162" s="203"/>
      <c r="G162" s="203"/>
      <c r="H162" s="203"/>
      <c r="I162" s="203"/>
      <c r="J162" s="203"/>
      <c r="K162" s="203"/>
    </row>
    <row r="163" spans="1:11" x14ac:dyDescent="0.3">
      <c r="A163" s="200"/>
      <c r="B163" s="203"/>
      <c r="C163" s="203"/>
      <c r="D163" s="203"/>
      <c r="E163" s="203"/>
      <c r="F163" s="203"/>
      <c r="G163" s="203"/>
      <c r="H163" s="203"/>
      <c r="I163" s="203"/>
      <c r="J163" s="203"/>
      <c r="K163" s="203"/>
    </row>
    <row r="164" spans="1:11" x14ac:dyDescent="0.3">
      <c r="A164" s="200"/>
      <c r="B164" s="203"/>
      <c r="C164" s="203"/>
      <c r="D164" s="203"/>
      <c r="E164" s="203"/>
      <c r="F164" s="203"/>
      <c r="G164" s="203"/>
      <c r="H164" s="203"/>
      <c r="I164" s="203"/>
      <c r="J164" s="203"/>
      <c r="K164" s="203"/>
    </row>
    <row r="165" spans="1:11" x14ac:dyDescent="0.3">
      <c r="A165" s="200"/>
      <c r="B165" s="203"/>
      <c r="C165" s="203"/>
      <c r="D165" s="203"/>
      <c r="E165" s="203"/>
      <c r="F165" s="203"/>
      <c r="G165" s="203"/>
      <c r="H165" s="203"/>
      <c r="I165" s="203"/>
      <c r="J165" s="203"/>
      <c r="K165" s="203"/>
    </row>
    <row r="166" spans="1:11" x14ac:dyDescent="0.3">
      <c r="A166" s="200"/>
      <c r="B166" s="203"/>
      <c r="C166" s="203"/>
      <c r="D166" s="203"/>
      <c r="E166" s="203"/>
      <c r="F166" s="203"/>
      <c r="G166" s="203"/>
      <c r="H166" s="203"/>
      <c r="I166" s="203"/>
      <c r="J166" s="203"/>
      <c r="K166" s="203"/>
    </row>
    <row r="167" spans="1:11" x14ac:dyDescent="0.3">
      <c r="A167" s="200"/>
      <c r="B167" s="203"/>
      <c r="C167" s="203"/>
      <c r="D167" s="203"/>
      <c r="E167" s="203"/>
      <c r="F167" s="203"/>
      <c r="G167" s="203"/>
      <c r="H167" s="203"/>
      <c r="I167" s="203"/>
      <c r="J167" s="203"/>
      <c r="K167" s="203"/>
    </row>
    <row r="168" spans="1:11" x14ac:dyDescent="0.3">
      <c r="A168" s="200"/>
      <c r="B168" s="203"/>
      <c r="C168" s="203"/>
      <c r="D168" s="203"/>
      <c r="E168" s="203"/>
      <c r="F168" s="203"/>
      <c r="G168" s="203"/>
      <c r="H168" s="203"/>
      <c r="I168" s="203"/>
      <c r="J168" s="203"/>
      <c r="K168" s="203"/>
    </row>
    <row r="169" spans="1:11" x14ac:dyDescent="0.3">
      <c r="A169" s="200"/>
      <c r="B169" s="203"/>
      <c r="C169" s="203"/>
      <c r="D169" s="203"/>
      <c r="E169" s="203"/>
      <c r="F169" s="203"/>
      <c r="G169" s="203"/>
      <c r="H169" s="203"/>
      <c r="I169" s="203"/>
      <c r="J169" s="203"/>
      <c r="K169" s="203"/>
    </row>
    <row r="170" spans="1:11" x14ac:dyDescent="0.3">
      <c r="A170" s="200"/>
      <c r="B170" s="203"/>
      <c r="C170" s="203"/>
      <c r="D170" s="203"/>
      <c r="E170" s="203"/>
      <c r="F170" s="203"/>
      <c r="G170" s="203"/>
      <c r="H170" s="203"/>
      <c r="I170" s="203"/>
      <c r="J170" s="203"/>
      <c r="K170" s="203"/>
    </row>
    <row r="171" spans="1:11" x14ac:dyDescent="0.3">
      <c r="A171" s="200"/>
      <c r="B171" s="203"/>
      <c r="C171" s="203"/>
      <c r="D171" s="203"/>
      <c r="E171" s="203"/>
      <c r="F171" s="203"/>
      <c r="G171" s="203"/>
      <c r="H171" s="203"/>
      <c r="I171" s="203"/>
      <c r="J171" s="203"/>
      <c r="K171" s="203"/>
    </row>
    <row r="172" spans="1:11" x14ac:dyDescent="0.3">
      <c r="A172" s="200"/>
      <c r="B172" s="203"/>
      <c r="C172" s="203"/>
      <c r="D172" s="203"/>
      <c r="E172" s="203"/>
      <c r="F172" s="203"/>
      <c r="G172" s="203"/>
      <c r="H172" s="203"/>
      <c r="I172" s="203"/>
      <c r="J172" s="203"/>
      <c r="K172" s="203"/>
    </row>
    <row r="173" spans="1:11" x14ac:dyDescent="0.3">
      <c r="A173" s="200"/>
      <c r="B173" s="203"/>
      <c r="C173" s="203"/>
      <c r="D173" s="203"/>
      <c r="E173" s="203"/>
      <c r="F173" s="203"/>
      <c r="G173" s="203"/>
      <c r="H173" s="203"/>
      <c r="I173" s="203"/>
      <c r="J173" s="203"/>
      <c r="K173" s="203"/>
    </row>
    <row r="174" spans="1:11" x14ac:dyDescent="0.3">
      <c r="A174" s="200"/>
      <c r="B174" s="203"/>
      <c r="C174" s="203"/>
      <c r="D174" s="203"/>
      <c r="E174" s="203"/>
      <c r="F174" s="203"/>
      <c r="G174" s="203"/>
      <c r="H174" s="203"/>
      <c r="I174" s="203"/>
      <c r="J174" s="203"/>
      <c r="K174" s="203"/>
    </row>
    <row r="175" spans="1:11" x14ac:dyDescent="0.3">
      <c r="A175" s="200"/>
      <c r="B175" s="203"/>
      <c r="C175" s="203"/>
      <c r="D175" s="203"/>
      <c r="E175" s="203"/>
      <c r="F175" s="203"/>
      <c r="G175" s="203"/>
      <c r="H175" s="203"/>
      <c r="I175" s="203"/>
      <c r="J175" s="203"/>
      <c r="K175" s="203"/>
    </row>
    <row r="176" spans="1:11" x14ac:dyDescent="0.3">
      <c r="A176" s="200"/>
      <c r="B176" s="203"/>
      <c r="C176" s="203"/>
      <c r="D176" s="203"/>
      <c r="E176" s="203"/>
      <c r="F176" s="203"/>
      <c r="G176" s="203"/>
      <c r="H176" s="203"/>
      <c r="I176" s="203"/>
      <c r="J176" s="203"/>
      <c r="K176" s="203"/>
    </row>
    <row r="177" spans="1:11" x14ac:dyDescent="0.3">
      <c r="A177" s="200"/>
      <c r="B177" s="203"/>
      <c r="C177" s="203"/>
      <c r="D177" s="203"/>
      <c r="E177" s="203"/>
      <c r="F177" s="203"/>
      <c r="G177" s="203"/>
      <c r="H177" s="203"/>
      <c r="I177" s="203"/>
      <c r="J177" s="203"/>
      <c r="K177" s="203"/>
    </row>
    <row r="178" spans="1:11" x14ac:dyDescent="0.3">
      <c r="A178" s="200"/>
      <c r="B178" s="203"/>
      <c r="C178" s="203"/>
      <c r="D178" s="203"/>
      <c r="E178" s="203"/>
      <c r="F178" s="203"/>
      <c r="G178" s="203"/>
      <c r="H178" s="203"/>
      <c r="I178" s="203"/>
      <c r="J178" s="203"/>
      <c r="K178" s="203"/>
    </row>
    <row r="179" spans="1:11" x14ac:dyDescent="0.3">
      <c r="A179" s="200"/>
      <c r="B179" s="203"/>
      <c r="C179" s="203"/>
      <c r="D179" s="203"/>
      <c r="E179" s="203"/>
      <c r="F179" s="203"/>
      <c r="G179" s="203"/>
      <c r="H179" s="203"/>
      <c r="I179" s="203"/>
      <c r="J179" s="203"/>
      <c r="K179" s="203"/>
    </row>
    <row r="180" spans="1:11" x14ac:dyDescent="0.3">
      <c r="A180" s="200"/>
      <c r="B180" s="203"/>
      <c r="C180" s="203"/>
      <c r="D180" s="203"/>
      <c r="E180" s="203"/>
      <c r="F180" s="203"/>
      <c r="G180" s="203"/>
      <c r="H180" s="203"/>
      <c r="I180" s="203"/>
      <c r="J180" s="203"/>
      <c r="K180" s="203"/>
    </row>
    <row r="181" spans="1:11" x14ac:dyDescent="0.3">
      <c r="A181" s="200"/>
      <c r="B181" s="203"/>
      <c r="C181" s="203"/>
      <c r="D181" s="203"/>
      <c r="E181" s="203"/>
      <c r="F181" s="203"/>
      <c r="G181" s="203"/>
      <c r="H181" s="203"/>
      <c r="I181" s="203"/>
      <c r="J181" s="203"/>
      <c r="K181" s="203"/>
    </row>
    <row r="182" spans="1:11" x14ac:dyDescent="0.3">
      <c r="A182" s="200"/>
      <c r="B182" s="203"/>
      <c r="C182" s="203"/>
      <c r="D182" s="203"/>
      <c r="E182" s="203"/>
      <c r="F182" s="203"/>
      <c r="G182" s="203"/>
      <c r="H182" s="203"/>
      <c r="I182" s="203"/>
      <c r="J182" s="203"/>
      <c r="K182" s="203"/>
    </row>
    <row r="183" spans="1:11" x14ac:dyDescent="0.3">
      <c r="A183" s="200"/>
      <c r="B183" s="203"/>
      <c r="C183" s="203"/>
      <c r="D183" s="203"/>
      <c r="E183" s="203"/>
      <c r="F183" s="203"/>
      <c r="G183" s="203"/>
      <c r="H183" s="203"/>
      <c r="I183" s="203"/>
      <c r="J183" s="203"/>
      <c r="K183" s="203"/>
    </row>
    <row r="184" spans="1:11" x14ac:dyDescent="0.3">
      <c r="A184" s="200"/>
      <c r="B184" s="203"/>
      <c r="C184" s="203"/>
      <c r="D184" s="203"/>
      <c r="E184" s="203"/>
      <c r="F184" s="203"/>
      <c r="G184" s="203"/>
      <c r="H184" s="203"/>
      <c r="I184" s="203"/>
      <c r="J184" s="203"/>
      <c r="K184" s="203"/>
    </row>
    <row r="185" spans="1:11" x14ac:dyDescent="0.3">
      <c r="A185" s="200"/>
      <c r="B185" s="203"/>
      <c r="C185" s="203"/>
      <c r="D185" s="203"/>
      <c r="E185" s="203"/>
      <c r="F185" s="203"/>
      <c r="G185" s="203"/>
      <c r="H185" s="203"/>
      <c r="I185" s="203"/>
      <c r="J185" s="203"/>
      <c r="K185" s="203"/>
    </row>
    <row r="186" spans="1:11" x14ac:dyDescent="0.3">
      <c r="A186" s="200"/>
      <c r="B186" s="203"/>
      <c r="C186" s="203"/>
      <c r="D186" s="203"/>
      <c r="E186" s="203"/>
      <c r="F186" s="203"/>
      <c r="G186" s="203"/>
      <c r="H186" s="203"/>
      <c r="I186" s="203"/>
      <c r="J186" s="203"/>
      <c r="K186" s="203"/>
    </row>
    <row r="187" spans="1:11" x14ac:dyDescent="0.3">
      <c r="A187" s="200"/>
      <c r="B187" s="203"/>
      <c r="C187" s="203"/>
      <c r="D187" s="203"/>
      <c r="E187" s="203"/>
      <c r="F187" s="203"/>
      <c r="G187" s="203"/>
      <c r="H187" s="203"/>
      <c r="I187" s="203"/>
      <c r="J187" s="203"/>
      <c r="K187" s="203"/>
    </row>
    <row r="188" spans="1:11" x14ac:dyDescent="0.3">
      <c r="A188" s="200"/>
      <c r="B188" s="203"/>
      <c r="C188" s="203"/>
      <c r="D188" s="203"/>
      <c r="E188" s="203"/>
      <c r="F188" s="203"/>
      <c r="G188" s="203"/>
      <c r="H188" s="203"/>
      <c r="I188" s="203"/>
      <c r="J188" s="203"/>
      <c r="K188" s="203"/>
    </row>
    <row r="189" spans="1:11" x14ac:dyDescent="0.3">
      <c r="A189" s="200"/>
      <c r="B189" s="203"/>
      <c r="C189" s="203"/>
      <c r="D189" s="203"/>
      <c r="E189" s="203"/>
      <c r="F189" s="203"/>
      <c r="G189" s="203"/>
      <c r="H189" s="203"/>
      <c r="I189" s="203"/>
      <c r="J189" s="203"/>
      <c r="K189" s="203"/>
    </row>
    <row r="190" spans="1:11" x14ac:dyDescent="0.3">
      <c r="A190" s="200"/>
      <c r="B190" s="203"/>
      <c r="C190" s="203"/>
      <c r="D190" s="203"/>
      <c r="E190" s="203"/>
      <c r="F190" s="203"/>
      <c r="G190" s="203"/>
      <c r="H190" s="203"/>
      <c r="I190" s="203"/>
      <c r="J190" s="203"/>
      <c r="K190" s="203"/>
    </row>
    <row r="191" spans="1:11" x14ac:dyDescent="0.3">
      <c r="A191" s="200"/>
      <c r="B191" s="203"/>
      <c r="C191" s="203"/>
      <c r="D191" s="203"/>
      <c r="E191" s="203"/>
      <c r="F191" s="203"/>
      <c r="G191" s="203"/>
      <c r="H191" s="203"/>
      <c r="I191" s="203"/>
      <c r="J191" s="203"/>
      <c r="K191" s="203"/>
    </row>
    <row r="192" spans="1:11" x14ac:dyDescent="0.3">
      <c r="A192" s="200"/>
      <c r="B192" s="203"/>
      <c r="C192" s="203"/>
      <c r="D192" s="203"/>
      <c r="E192" s="203"/>
      <c r="F192" s="203"/>
      <c r="G192" s="203"/>
      <c r="H192" s="203"/>
      <c r="I192" s="203"/>
      <c r="J192" s="203"/>
      <c r="K192" s="203"/>
    </row>
    <row r="193" spans="1:11" x14ac:dyDescent="0.3">
      <c r="A193" s="200"/>
      <c r="B193" s="203"/>
      <c r="C193" s="203"/>
      <c r="D193" s="203"/>
      <c r="E193" s="203"/>
      <c r="F193" s="203"/>
      <c r="G193" s="203"/>
      <c r="H193" s="203"/>
      <c r="I193" s="203"/>
      <c r="J193" s="203"/>
      <c r="K193" s="203"/>
    </row>
    <row r="194" spans="1:11" x14ac:dyDescent="0.3">
      <c r="A194" s="200"/>
      <c r="B194" s="203"/>
      <c r="C194" s="203"/>
      <c r="D194" s="203"/>
      <c r="E194" s="203"/>
      <c r="F194" s="203"/>
      <c r="G194" s="203"/>
      <c r="H194" s="203"/>
      <c r="I194" s="203"/>
      <c r="J194" s="203"/>
      <c r="K194" s="203"/>
    </row>
    <row r="195" spans="1:11" x14ac:dyDescent="0.3">
      <c r="A195" s="200"/>
      <c r="B195" s="203"/>
      <c r="C195" s="203"/>
      <c r="D195" s="203"/>
      <c r="E195" s="203"/>
      <c r="F195" s="203"/>
      <c r="G195" s="203"/>
      <c r="H195" s="203"/>
      <c r="I195" s="203"/>
      <c r="J195" s="203"/>
      <c r="K195" s="203"/>
    </row>
    <row r="196" spans="1:11" x14ac:dyDescent="0.3">
      <c r="A196" s="200"/>
      <c r="B196" s="203"/>
      <c r="C196" s="203"/>
      <c r="D196" s="203"/>
      <c r="E196" s="203"/>
      <c r="F196" s="203"/>
      <c r="G196" s="203"/>
      <c r="H196" s="203"/>
      <c r="I196" s="203"/>
      <c r="J196" s="203"/>
      <c r="K196" s="203"/>
    </row>
    <row r="197" spans="1:11" x14ac:dyDescent="0.3">
      <c r="A197" s="200"/>
      <c r="B197" s="203"/>
      <c r="C197" s="203"/>
      <c r="D197" s="203"/>
      <c r="E197" s="203"/>
      <c r="F197" s="203"/>
      <c r="G197" s="203"/>
      <c r="H197" s="203"/>
      <c r="I197" s="203"/>
      <c r="J197" s="203"/>
      <c r="K197" s="203"/>
    </row>
    <row r="198" spans="1:11" x14ac:dyDescent="0.3">
      <c r="A198" s="200"/>
      <c r="B198" s="203"/>
      <c r="C198" s="203"/>
      <c r="D198" s="203"/>
      <c r="E198" s="203"/>
      <c r="F198" s="203"/>
      <c r="G198" s="203"/>
      <c r="H198" s="203"/>
      <c r="I198" s="203"/>
      <c r="J198" s="203"/>
      <c r="K198" s="203"/>
    </row>
    <row r="199" spans="1:11" x14ac:dyDescent="0.3">
      <c r="A199" s="200"/>
      <c r="B199" s="203"/>
      <c r="C199" s="203"/>
      <c r="D199" s="203"/>
      <c r="E199" s="203"/>
      <c r="F199" s="203"/>
      <c r="G199" s="203"/>
      <c r="H199" s="203"/>
      <c r="I199" s="203"/>
      <c r="J199" s="203"/>
      <c r="K199" s="203"/>
    </row>
    <row r="200" spans="1:11" x14ac:dyDescent="0.3">
      <c r="A200" s="200"/>
      <c r="B200" s="203"/>
      <c r="C200" s="203"/>
      <c r="D200" s="203"/>
      <c r="E200" s="203"/>
      <c r="F200" s="203"/>
      <c r="G200" s="203"/>
      <c r="H200" s="203"/>
      <c r="I200" s="203"/>
      <c r="J200" s="203"/>
      <c r="K200" s="203"/>
    </row>
    <row r="201" spans="1:11" x14ac:dyDescent="0.3">
      <c r="A201" s="200"/>
      <c r="B201" s="203"/>
      <c r="C201" s="203"/>
      <c r="D201" s="203"/>
      <c r="E201" s="203"/>
      <c r="F201" s="203"/>
      <c r="G201" s="203"/>
      <c r="H201" s="203"/>
      <c r="I201" s="203"/>
      <c r="J201" s="203"/>
      <c r="K201" s="203"/>
    </row>
    <row r="202" spans="1:11" x14ac:dyDescent="0.3">
      <c r="A202" s="200"/>
      <c r="B202" s="203"/>
      <c r="C202" s="203"/>
      <c r="D202" s="203"/>
      <c r="E202" s="203"/>
      <c r="F202" s="203"/>
      <c r="G202" s="203"/>
      <c r="H202" s="203"/>
      <c r="I202" s="203"/>
      <c r="J202" s="203"/>
      <c r="K202" s="203"/>
    </row>
    <row r="203" spans="1:11" x14ac:dyDescent="0.3">
      <c r="A203" s="200"/>
      <c r="B203" s="203"/>
      <c r="C203" s="203"/>
      <c r="D203" s="203"/>
      <c r="E203" s="203"/>
      <c r="F203" s="203"/>
      <c r="G203" s="203"/>
      <c r="H203" s="203"/>
      <c r="I203" s="203"/>
      <c r="J203" s="203"/>
      <c r="K203" s="203"/>
    </row>
    <row r="204" spans="1:11" x14ac:dyDescent="0.3">
      <c r="A204" s="200"/>
      <c r="B204" s="203"/>
      <c r="C204" s="203"/>
      <c r="D204" s="203"/>
      <c r="E204" s="203"/>
      <c r="F204" s="203"/>
      <c r="G204" s="203"/>
      <c r="H204" s="203"/>
      <c r="I204" s="203"/>
      <c r="J204" s="203"/>
      <c r="K204" s="203"/>
    </row>
    <row r="205" spans="1:11" x14ac:dyDescent="0.3">
      <c r="A205" s="200"/>
      <c r="B205" s="203"/>
      <c r="C205" s="203"/>
      <c r="D205" s="203"/>
      <c r="E205" s="203"/>
      <c r="F205" s="203"/>
      <c r="G205" s="203"/>
      <c r="H205" s="203"/>
      <c r="I205" s="203"/>
      <c r="J205" s="203"/>
      <c r="K205" s="203"/>
    </row>
    <row r="206" spans="1:11" x14ac:dyDescent="0.3">
      <c r="A206" s="200"/>
      <c r="B206" s="203"/>
      <c r="C206" s="203"/>
      <c r="D206" s="203"/>
      <c r="E206" s="203"/>
      <c r="F206" s="203"/>
      <c r="G206" s="203"/>
      <c r="H206" s="203"/>
      <c r="I206" s="203"/>
      <c r="J206" s="203"/>
      <c r="K206" s="203"/>
    </row>
    <row r="207" spans="1:11" x14ac:dyDescent="0.3">
      <c r="A207" s="200"/>
      <c r="B207" s="203"/>
      <c r="C207" s="203"/>
      <c r="D207" s="203"/>
      <c r="E207" s="203"/>
      <c r="F207" s="203"/>
      <c r="G207" s="203"/>
      <c r="H207" s="203"/>
      <c r="I207" s="203"/>
      <c r="J207" s="203"/>
      <c r="K207" s="203"/>
    </row>
    <row r="208" spans="1:11" x14ac:dyDescent="0.3">
      <c r="A208" s="200"/>
      <c r="B208" s="203"/>
      <c r="C208" s="203"/>
      <c r="D208" s="203"/>
      <c r="E208" s="203"/>
      <c r="F208" s="203"/>
      <c r="G208" s="203"/>
      <c r="H208" s="203"/>
      <c r="I208" s="203"/>
      <c r="J208" s="203"/>
      <c r="K208" s="203"/>
    </row>
    <row r="209" spans="1:11" x14ac:dyDescent="0.3">
      <c r="A209" s="200"/>
      <c r="B209" s="203"/>
      <c r="C209" s="203"/>
      <c r="D209" s="203"/>
      <c r="E209" s="203"/>
      <c r="F209" s="203"/>
      <c r="G209" s="203"/>
      <c r="H209" s="203"/>
      <c r="I209" s="203"/>
      <c r="J209" s="203"/>
      <c r="K209" s="203"/>
    </row>
    <row r="210" spans="1:11" x14ac:dyDescent="0.3">
      <c r="A210" s="200"/>
      <c r="B210" s="203"/>
      <c r="C210" s="203"/>
      <c r="D210" s="203"/>
      <c r="E210" s="203"/>
      <c r="F210" s="203"/>
      <c r="G210" s="203"/>
      <c r="H210" s="203"/>
      <c r="I210" s="203"/>
      <c r="J210" s="203"/>
      <c r="K210" s="203"/>
    </row>
    <row r="211" spans="1:11" x14ac:dyDescent="0.3">
      <c r="A211" s="200"/>
      <c r="B211" s="203"/>
      <c r="C211" s="203"/>
      <c r="D211" s="203"/>
      <c r="E211" s="203"/>
      <c r="F211" s="203"/>
      <c r="G211" s="203"/>
      <c r="H211" s="203"/>
      <c r="I211" s="203"/>
      <c r="J211" s="203"/>
      <c r="K211" s="203"/>
    </row>
    <row r="212" spans="1:11" x14ac:dyDescent="0.3">
      <c r="A212" s="200"/>
      <c r="B212" s="203"/>
      <c r="C212" s="203"/>
      <c r="D212" s="203"/>
      <c r="E212" s="203"/>
      <c r="F212" s="203"/>
      <c r="G212" s="203"/>
      <c r="H212" s="203"/>
      <c r="I212" s="203"/>
      <c r="J212" s="203"/>
      <c r="K212" s="203"/>
    </row>
    <row r="213" spans="1:11" x14ac:dyDescent="0.3">
      <c r="A213" s="200"/>
      <c r="B213" s="203"/>
      <c r="C213" s="203"/>
      <c r="D213" s="203"/>
      <c r="E213" s="203"/>
      <c r="F213" s="203"/>
      <c r="G213" s="203"/>
      <c r="H213" s="203"/>
      <c r="I213" s="203"/>
      <c r="J213" s="203"/>
      <c r="K213" s="203"/>
    </row>
    <row r="214" spans="1:11" x14ac:dyDescent="0.3">
      <c r="A214" s="200"/>
      <c r="B214" s="203"/>
      <c r="C214" s="203"/>
      <c r="D214" s="203"/>
      <c r="E214" s="203"/>
      <c r="F214" s="203"/>
      <c r="G214" s="203"/>
      <c r="H214" s="203"/>
      <c r="I214" s="203"/>
      <c r="J214" s="203"/>
      <c r="K214" s="203"/>
    </row>
    <row r="215" spans="1:11" x14ac:dyDescent="0.3">
      <c r="A215" s="200"/>
      <c r="B215" s="203"/>
      <c r="C215" s="203"/>
      <c r="D215" s="203"/>
      <c r="E215" s="203"/>
      <c r="F215" s="203"/>
      <c r="G215" s="203"/>
      <c r="H215" s="203"/>
      <c r="I215" s="203"/>
      <c r="J215" s="203"/>
      <c r="K215" s="203"/>
    </row>
    <row r="216" spans="1:11" x14ac:dyDescent="0.3">
      <c r="A216" s="200"/>
      <c r="B216" s="203"/>
      <c r="C216" s="203"/>
      <c r="D216" s="203"/>
      <c r="E216" s="203"/>
      <c r="F216" s="203"/>
      <c r="G216" s="203"/>
      <c r="H216" s="203"/>
      <c r="I216" s="203"/>
      <c r="J216" s="203"/>
      <c r="K216" s="203"/>
    </row>
    <row r="217" spans="1:11" x14ac:dyDescent="0.3">
      <c r="A217" s="200"/>
      <c r="B217" s="203"/>
      <c r="C217" s="203"/>
      <c r="D217" s="203"/>
      <c r="E217" s="203"/>
      <c r="F217" s="203"/>
      <c r="G217" s="203"/>
      <c r="H217" s="203"/>
      <c r="I217" s="203"/>
      <c r="J217" s="203"/>
      <c r="K217" s="203"/>
    </row>
    <row r="218" spans="1:11" x14ac:dyDescent="0.3">
      <c r="A218" s="200"/>
      <c r="B218" s="203"/>
      <c r="C218" s="203"/>
      <c r="D218" s="203"/>
      <c r="E218" s="203"/>
      <c r="F218" s="203"/>
      <c r="G218" s="203"/>
      <c r="H218" s="203"/>
      <c r="I218" s="203"/>
      <c r="J218" s="203"/>
      <c r="K218" s="203"/>
    </row>
    <row r="219" spans="1:11" x14ac:dyDescent="0.3">
      <c r="A219" s="200"/>
      <c r="B219" s="203"/>
      <c r="C219" s="203"/>
      <c r="D219" s="203"/>
      <c r="E219" s="203"/>
      <c r="F219" s="203"/>
      <c r="G219" s="203"/>
      <c r="H219" s="203"/>
      <c r="I219" s="203"/>
      <c r="J219" s="203"/>
      <c r="K219" s="203"/>
    </row>
    <row r="220" spans="1:11" x14ac:dyDescent="0.3">
      <c r="A220" s="200"/>
      <c r="B220" s="203"/>
      <c r="C220" s="203"/>
      <c r="D220" s="203"/>
      <c r="E220" s="203"/>
      <c r="F220" s="203"/>
      <c r="G220" s="203"/>
      <c r="H220" s="203"/>
      <c r="I220" s="203"/>
      <c r="J220" s="203"/>
      <c r="K220" s="203"/>
    </row>
    <row r="221" spans="1:11" x14ac:dyDescent="0.3">
      <c r="A221" s="200"/>
      <c r="B221" s="203"/>
      <c r="C221" s="203"/>
      <c r="D221" s="203"/>
      <c r="E221" s="203"/>
      <c r="F221" s="203"/>
      <c r="G221" s="203"/>
      <c r="H221" s="203"/>
      <c r="I221" s="203"/>
      <c r="J221" s="203"/>
      <c r="K221" s="203"/>
    </row>
    <row r="222" spans="1:11" x14ac:dyDescent="0.3">
      <c r="A222" s="200"/>
      <c r="B222" s="203"/>
      <c r="C222" s="203"/>
      <c r="D222" s="203"/>
      <c r="E222" s="203"/>
      <c r="F222" s="203"/>
      <c r="G222" s="203"/>
      <c r="H222" s="203"/>
      <c r="I222" s="203"/>
      <c r="J222" s="203"/>
      <c r="K222" s="203"/>
    </row>
    <row r="223" spans="1:11" x14ac:dyDescent="0.3">
      <c r="A223" s="200"/>
      <c r="B223" s="203"/>
      <c r="C223" s="203"/>
      <c r="D223" s="203"/>
      <c r="E223" s="203"/>
      <c r="F223" s="203"/>
      <c r="G223" s="203"/>
      <c r="H223" s="203"/>
      <c r="I223" s="203"/>
      <c r="J223" s="203"/>
      <c r="K223" s="203"/>
    </row>
    <row r="224" spans="1:11" x14ac:dyDescent="0.3">
      <c r="A224" s="200"/>
      <c r="B224" s="203"/>
      <c r="C224" s="203"/>
      <c r="D224" s="203"/>
      <c r="E224" s="203"/>
      <c r="F224" s="203"/>
      <c r="G224" s="203"/>
      <c r="H224" s="203"/>
      <c r="I224" s="203"/>
      <c r="J224" s="203"/>
      <c r="K224" s="203"/>
    </row>
    <row r="225" spans="1:11" x14ac:dyDescent="0.3">
      <c r="A225" s="200"/>
      <c r="B225" s="203"/>
      <c r="C225" s="203"/>
      <c r="D225" s="203"/>
      <c r="E225" s="203"/>
      <c r="F225" s="203"/>
      <c r="G225" s="203"/>
      <c r="H225" s="203"/>
      <c r="I225" s="203"/>
      <c r="J225" s="203"/>
      <c r="K225" s="203"/>
    </row>
    <row r="226" spans="1:11" x14ac:dyDescent="0.3">
      <c r="A226" s="200"/>
      <c r="B226" s="203"/>
      <c r="C226" s="203"/>
      <c r="D226" s="203"/>
      <c r="E226" s="203"/>
      <c r="F226" s="203"/>
      <c r="G226" s="203"/>
      <c r="H226" s="203"/>
      <c r="I226" s="203"/>
      <c r="J226" s="203"/>
      <c r="K226" s="203"/>
    </row>
    <row r="227" spans="1:11" x14ac:dyDescent="0.3">
      <c r="A227" s="200"/>
      <c r="B227" s="203"/>
      <c r="C227" s="203"/>
      <c r="D227" s="203"/>
      <c r="E227" s="203"/>
      <c r="F227" s="203"/>
      <c r="G227" s="203"/>
      <c r="H227" s="203"/>
      <c r="I227" s="203"/>
      <c r="J227" s="203"/>
      <c r="K227" s="203"/>
    </row>
    <row r="228" spans="1:11" x14ac:dyDescent="0.3">
      <c r="A228" s="200"/>
      <c r="B228" s="203"/>
      <c r="C228" s="203"/>
      <c r="D228" s="203"/>
      <c r="E228" s="203"/>
      <c r="F228" s="203"/>
      <c r="G228" s="203"/>
      <c r="H228" s="203"/>
      <c r="I228" s="203"/>
      <c r="J228" s="203"/>
      <c r="K228" s="203"/>
    </row>
    <row r="229" spans="1:11" x14ac:dyDescent="0.3">
      <c r="A229" s="200"/>
      <c r="B229" s="203"/>
      <c r="C229" s="203"/>
      <c r="D229" s="203"/>
      <c r="E229" s="203"/>
      <c r="F229" s="203"/>
      <c r="G229" s="203"/>
      <c r="H229" s="203"/>
      <c r="I229" s="203"/>
      <c r="J229" s="203"/>
      <c r="K229" s="203"/>
    </row>
    <row r="230" spans="1:11" x14ac:dyDescent="0.3">
      <c r="A230" s="200"/>
      <c r="B230" s="203"/>
      <c r="C230" s="203"/>
      <c r="D230" s="203"/>
      <c r="E230" s="203"/>
      <c r="F230" s="203"/>
      <c r="G230" s="203"/>
      <c r="H230" s="203"/>
      <c r="I230" s="203"/>
      <c r="J230" s="203"/>
      <c r="K230" s="203"/>
    </row>
    <row r="231" spans="1:11" x14ac:dyDescent="0.3">
      <c r="A231" s="200"/>
      <c r="B231" s="203"/>
      <c r="C231" s="203"/>
      <c r="D231" s="203"/>
      <c r="E231" s="203"/>
      <c r="F231" s="203"/>
      <c r="G231" s="203"/>
      <c r="H231" s="203"/>
      <c r="I231" s="203"/>
      <c r="J231" s="203"/>
      <c r="K231" s="203"/>
    </row>
    <row r="232" spans="1:11" x14ac:dyDescent="0.3">
      <c r="A232" s="200"/>
      <c r="B232" s="203"/>
      <c r="C232" s="203"/>
      <c r="D232" s="203"/>
      <c r="E232" s="203"/>
      <c r="F232" s="203"/>
      <c r="G232" s="203"/>
      <c r="H232" s="203"/>
      <c r="I232" s="203"/>
      <c r="J232" s="203"/>
      <c r="K232" s="203"/>
    </row>
    <row r="233" spans="1:11" x14ac:dyDescent="0.3">
      <c r="A233" s="200"/>
      <c r="B233" s="203"/>
      <c r="C233" s="203"/>
      <c r="D233" s="203"/>
      <c r="E233" s="203"/>
      <c r="F233" s="203"/>
      <c r="G233" s="203"/>
      <c r="H233" s="203"/>
      <c r="I233" s="203"/>
      <c r="J233" s="203"/>
      <c r="K233" s="203"/>
    </row>
    <row r="234" spans="1:11" x14ac:dyDescent="0.3">
      <c r="A234" s="200"/>
      <c r="B234" s="203"/>
      <c r="C234" s="203"/>
      <c r="D234" s="203"/>
      <c r="E234" s="203"/>
      <c r="F234" s="203"/>
      <c r="G234" s="203"/>
      <c r="H234" s="203"/>
      <c r="I234" s="203"/>
      <c r="J234" s="203"/>
      <c r="K234" s="203"/>
    </row>
    <row r="235" spans="1:11" x14ac:dyDescent="0.3">
      <c r="A235" s="200"/>
      <c r="B235" s="203"/>
      <c r="C235" s="203"/>
      <c r="D235" s="203"/>
      <c r="E235" s="203"/>
      <c r="F235" s="203"/>
      <c r="G235" s="203"/>
      <c r="H235" s="203"/>
      <c r="I235" s="203"/>
      <c r="J235" s="203"/>
      <c r="K235" s="203"/>
    </row>
    <row r="236" spans="1:11" x14ac:dyDescent="0.3">
      <c r="A236" s="200"/>
      <c r="B236" s="203"/>
      <c r="C236" s="203"/>
      <c r="D236" s="203"/>
      <c r="E236" s="203"/>
      <c r="F236" s="203"/>
      <c r="G236" s="203"/>
      <c r="H236" s="203"/>
      <c r="I236" s="203"/>
      <c r="J236" s="203"/>
      <c r="K236" s="203"/>
    </row>
    <row r="237" spans="1:11" x14ac:dyDescent="0.3">
      <c r="A237" s="200"/>
      <c r="B237" s="203"/>
      <c r="C237" s="203"/>
      <c r="D237" s="203"/>
      <c r="E237" s="203"/>
      <c r="F237" s="203"/>
      <c r="G237" s="203"/>
      <c r="H237" s="203"/>
      <c r="I237" s="203"/>
      <c r="J237" s="203"/>
      <c r="K237" s="203"/>
    </row>
    <row r="238" spans="1:11" x14ac:dyDescent="0.3">
      <c r="A238" s="200"/>
      <c r="B238" s="203"/>
      <c r="C238" s="203"/>
      <c r="D238" s="203"/>
      <c r="E238" s="203"/>
      <c r="F238" s="203"/>
      <c r="G238" s="203"/>
      <c r="H238" s="203"/>
      <c r="I238" s="203"/>
      <c r="J238" s="203"/>
      <c r="K238" s="203"/>
    </row>
    <row r="239" spans="1:11" x14ac:dyDescent="0.3">
      <c r="A239" s="200"/>
      <c r="B239" s="203"/>
      <c r="C239" s="203"/>
      <c r="D239" s="203"/>
      <c r="E239" s="203"/>
      <c r="F239" s="203"/>
      <c r="G239" s="203"/>
      <c r="H239" s="203"/>
      <c r="I239" s="203"/>
      <c r="J239" s="203"/>
      <c r="K239" s="203"/>
    </row>
    <row r="240" spans="1:11" x14ac:dyDescent="0.3">
      <c r="A240" s="200"/>
      <c r="B240" s="203"/>
      <c r="C240" s="203"/>
      <c r="D240" s="203"/>
      <c r="E240" s="203"/>
      <c r="F240" s="203"/>
      <c r="G240" s="203"/>
      <c r="H240" s="203"/>
      <c r="I240" s="203"/>
      <c r="J240" s="203"/>
      <c r="K240" s="203"/>
    </row>
    <row r="241" spans="1:11" x14ac:dyDescent="0.3">
      <c r="A241" s="200"/>
      <c r="B241" s="203"/>
      <c r="C241" s="203"/>
      <c r="D241" s="203"/>
      <c r="E241" s="203"/>
      <c r="F241" s="203"/>
      <c r="G241" s="203"/>
      <c r="H241" s="203"/>
      <c r="I241" s="203"/>
      <c r="J241" s="203"/>
      <c r="K241" s="203"/>
    </row>
    <row r="242" spans="1:11" x14ac:dyDescent="0.3">
      <c r="A242" s="200"/>
      <c r="B242" s="203"/>
      <c r="C242" s="203"/>
      <c r="D242" s="203"/>
      <c r="E242" s="203"/>
      <c r="F242" s="203"/>
      <c r="G242" s="203"/>
      <c r="H242" s="203"/>
      <c r="I242" s="203"/>
      <c r="J242" s="203"/>
      <c r="K242" s="203"/>
    </row>
    <row r="243" spans="1:11" x14ac:dyDescent="0.3">
      <c r="A243" s="200"/>
      <c r="B243" s="203"/>
      <c r="C243" s="203"/>
      <c r="D243" s="203"/>
      <c r="E243" s="203"/>
      <c r="F243" s="203"/>
      <c r="G243" s="203"/>
      <c r="H243" s="203"/>
      <c r="I243" s="203"/>
      <c r="J243" s="203"/>
      <c r="K243" s="203"/>
    </row>
    <row r="244" spans="1:11" x14ac:dyDescent="0.3">
      <c r="A244" s="200"/>
      <c r="B244" s="203"/>
      <c r="C244" s="203"/>
      <c r="D244" s="203"/>
      <c r="E244" s="203"/>
      <c r="F244" s="203"/>
      <c r="G244" s="203"/>
      <c r="H244" s="203"/>
      <c r="I244" s="203"/>
      <c r="J244" s="203"/>
      <c r="K244" s="203"/>
    </row>
    <row r="245" spans="1:11" x14ac:dyDescent="0.3">
      <c r="A245" s="200"/>
      <c r="B245" s="203"/>
      <c r="C245" s="203"/>
      <c r="D245" s="203"/>
      <c r="E245" s="203"/>
      <c r="F245" s="203"/>
      <c r="G245" s="203"/>
      <c r="H245" s="203"/>
      <c r="I245" s="203"/>
      <c r="J245" s="203"/>
      <c r="K245" s="203"/>
    </row>
    <row r="246" spans="1:11" x14ac:dyDescent="0.3">
      <c r="A246" s="200"/>
      <c r="B246" s="203"/>
      <c r="C246" s="203"/>
      <c r="D246" s="203"/>
      <c r="E246" s="203"/>
      <c r="F246" s="203"/>
      <c r="G246" s="203"/>
      <c r="H246" s="203"/>
      <c r="I246" s="203"/>
      <c r="J246" s="203"/>
      <c r="K246" s="203"/>
    </row>
    <row r="247" spans="1:11" x14ac:dyDescent="0.3">
      <c r="A247" s="200"/>
      <c r="B247" s="203"/>
      <c r="C247" s="203"/>
      <c r="D247" s="203"/>
      <c r="E247" s="203"/>
      <c r="F247" s="203"/>
      <c r="G247" s="203"/>
      <c r="H247" s="203"/>
      <c r="I247" s="203"/>
      <c r="J247" s="203"/>
      <c r="K247" s="203"/>
    </row>
    <row r="248" spans="1:11" x14ac:dyDescent="0.3">
      <c r="A248" s="200"/>
      <c r="B248" s="203"/>
      <c r="C248" s="203"/>
      <c r="D248" s="203"/>
      <c r="E248" s="203"/>
      <c r="F248" s="203"/>
      <c r="G248" s="203"/>
      <c r="H248" s="203"/>
      <c r="I248" s="203"/>
      <c r="J248" s="203"/>
      <c r="K248" s="203"/>
    </row>
    <row r="249" spans="1:11" x14ac:dyDescent="0.3">
      <c r="A249" s="200"/>
      <c r="B249" s="203"/>
      <c r="C249" s="203"/>
      <c r="D249" s="203"/>
      <c r="E249" s="203"/>
      <c r="F249" s="203"/>
      <c r="G249" s="203"/>
      <c r="H249" s="203"/>
      <c r="I249" s="203"/>
      <c r="J249" s="203"/>
      <c r="K249" s="203"/>
    </row>
    <row r="250" spans="1:11" x14ac:dyDescent="0.3">
      <c r="A250" s="200"/>
      <c r="B250" s="203"/>
      <c r="C250" s="203"/>
      <c r="D250" s="203"/>
      <c r="E250" s="203"/>
      <c r="F250" s="203"/>
      <c r="G250" s="203"/>
      <c r="H250" s="203"/>
      <c r="I250" s="203"/>
      <c r="J250" s="203"/>
      <c r="K250" s="203"/>
    </row>
    <row r="251" spans="1:11" x14ac:dyDescent="0.3">
      <c r="A251" s="200"/>
      <c r="B251" s="203"/>
      <c r="C251" s="203"/>
      <c r="D251" s="203"/>
      <c r="E251" s="203"/>
      <c r="F251" s="203"/>
      <c r="G251" s="203"/>
      <c r="H251" s="203"/>
      <c r="I251" s="203"/>
      <c r="J251" s="203"/>
      <c r="K251" s="203"/>
    </row>
    <row r="252" spans="1:11" x14ac:dyDescent="0.3">
      <c r="A252" s="200"/>
      <c r="B252" s="203"/>
      <c r="C252" s="203"/>
      <c r="D252" s="203"/>
      <c r="E252" s="203"/>
      <c r="F252" s="203"/>
      <c r="G252" s="203"/>
      <c r="H252" s="203"/>
      <c r="I252" s="203"/>
      <c r="J252" s="203"/>
      <c r="K252" s="203"/>
    </row>
    <row r="253" spans="1:11" x14ac:dyDescent="0.3">
      <c r="A253" s="200"/>
      <c r="B253" s="203"/>
      <c r="C253" s="203"/>
      <c r="D253" s="203"/>
      <c r="E253" s="203"/>
      <c r="F253" s="203"/>
      <c r="G253" s="203"/>
      <c r="H253" s="203"/>
      <c r="I253" s="203"/>
      <c r="J253" s="203"/>
      <c r="K253" s="203"/>
    </row>
    <row r="254" spans="1:11" x14ac:dyDescent="0.3">
      <c r="A254" s="200"/>
      <c r="B254" s="203"/>
      <c r="C254" s="203"/>
      <c r="D254" s="203"/>
      <c r="E254" s="203"/>
      <c r="F254" s="203"/>
      <c r="G254" s="203"/>
      <c r="H254" s="203"/>
      <c r="I254" s="203"/>
      <c r="J254" s="203"/>
      <c r="K254" s="203"/>
    </row>
    <row r="255" spans="1:11" x14ac:dyDescent="0.3">
      <c r="A255" s="200"/>
      <c r="B255" s="203"/>
      <c r="C255" s="203"/>
      <c r="D255" s="203"/>
      <c r="E255" s="203"/>
      <c r="F255" s="203"/>
      <c r="G255" s="203"/>
      <c r="H255" s="203"/>
      <c r="I255" s="203"/>
      <c r="J255" s="203"/>
      <c r="K255" s="203"/>
    </row>
    <row r="256" spans="1:11" x14ac:dyDescent="0.3">
      <c r="A256" s="200"/>
      <c r="B256" s="203"/>
      <c r="C256" s="203"/>
      <c r="D256" s="203"/>
      <c r="E256" s="203"/>
      <c r="F256" s="203"/>
      <c r="G256" s="203"/>
      <c r="H256" s="203"/>
      <c r="I256" s="203"/>
      <c r="J256" s="203"/>
      <c r="K256" s="203"/>
    </row>
    <row r="257" spans="1:11" x14ac:dyDescent="0.3">
      <c r="A257" s="200"/>
      <c r="B257" s="203"/>
      <c r="C257" s="203"/>
      <c r="D257" s="203"/>
      <c r="E257" s="203"/>
      <c r="F257" s="203"/>
      <c r="G257" s="203"/>
      <c r="H257" s="203"/>
      <c r="I257" s="203"/>
      <c r="J257" s="203"/>
      <c r="K257" s="203"/>
    </row>
    <row r="258" spans="1:11" x14ac:dyDescent="0.3">
      <c r="A258" s="200"/>
      <c r="B258" s="203"/>
      <c r="C258" s="203"/>
      <c r="D258" s="203"/>
      <c r="E258" s="203"/>
      <c r="F258" s="203"/>
      <c r="G258" s="203"/>
      <c r="H258" s="203"/>
      <c r="I258" s="203"/>
      <c r="J258" s="203"/>
      <c r="K258" s="203"/>
    </row>
    <row r="259" spans="1:11" x14ac:dyDescent="0.3">
      <c r="A259" s="200"/>
      <c r="B259" s="203"/>
      <c r="C259" s="203"/>
      <c r="D259" s="203"/>
      <c r="E259" s="203"/>
      <c r="F259" s="203"/>
      <c r="G259" s="203"/>
      <c r="H259" s="203"/>
      <c r="I259" s="203"/>
      <c r="J259" s="203"/>
      <c r="K259" s="203"/>
    </row>
    <row r="260" spans="1:11" x14ac:dyDescent="0.3">
      <c r="A260" s="200"/>
      <c r="B260" s="203"/>
      <c r="C260" s="203"/>
      <c r="D260" s="203"/>
      <c r="E260" s="203"/>
      <c r="F260" s="203"/>
      <c r="G260" s="203"/>
      <c r="H260" s="203"/>
      <c r="I260" s="203"/>
      <c r="J260" s="203"/>
      <c r="K260" s="203"/>
    </row>
    <row r="261" spans="1:11" x14ac:dyDescent="0.3">
      <c r="A261" s="200"/>
      <c r="B261" s="203"/>
      <c r="C261" s="203"/>
      <c r="D261" s="203"/>
      <c r="E261" s="203"/>
      <c r="F261" s="203"/>
      <c r="G261" s="203"/>
      <c r="H261" s="203"/>
      <c r="I261" s="203"/>
      <c r="J261" s="203"/>
      <c r="K261" s="203"/>
    </row>
    <row r="262" spans="1:11" x14ac:dyDescent="0.3">
      <c r="A262" s="200"/>
      <c r="B262" s="203"/>
      <c r="C262" s="203"/>
      <c r="D262" s="203"/>
      <c r="E262" s="203"/>
      <c r="F262" s="203"/>
      <c r="G262" s="203"/>
      <c r="H262" s="203"/>
      <c r="I262" s="203"/>
      <c r="J262" s="203"/>
      <c r="K262" s="203"/>
    </row>
    <row r="263" spans="1:11" x14ac:dyDescent="0.3">
      <c r="A263" s="200"/>
      <c r="B263" s="203"/>
      <c r="C263" s="203"/>
      <c r="D263" s="203"/>
      <c r="E263" s="203"/>
      <c r="F263" s="203"/>
      <c r="G263" s="203"/>
      <c r="H263" s="203"/>
      <c r="I263" s="203"/>
      <c r="J263" s="203"/>
      <c r="K263" s="203"/>
    </row>
    <row r="264" spans="1:11" x14ac:dyDescent="0.3">
      <c r="A264" s="200"/>
      <c r="B264" s="203"/>
      <c r="C264" s="203"/>
      <c r="D264" s="203"/>
      <c r="E264" s="203"/>
      <c r="F264" s="203"/>
      <c r="G264" s="203"/>
      <c r="H264" s="203"/>
      <c r="I264" s="203"/>
      <c r="J264" s="203"/>
      <c r="K264" s="203"/>
    </row>
    <row r="265" spans="1:11" x14ac:dyDescent="0.3">
      <c r="A265" s="200"/>
      <c r="B265" s="203"/>
      <c r="C265" s="203"/>
      <c r="D265" s="203"/>
      <c r="E265" s="203"/>
      <c r="F265" s="203"/>
      <c r="G265" s="203"/>
      <c r="H265" s="203"/>
      <c r="I265" s="203"/>
      <c r="J265" s="203"/>
      <c r="K265" s="203"/>
    </row>
    <row r="266" spans="1:11" x14ac:dyDescent="0.3">
      <c r="A266" s="200"/>
      <c r="B266" s="203"/>
      <c r="C266" s="203"/>
      <c r="D266" s="203"/>
      <c r="E266" s="203"/>
      <c r="F266" s="203"/>
      <c r="G266" s="203"/>
      <c r="H266" s="203"/>
      <c r="I266" s="203"/>
      <c r="J266" s="203"/>
      <c r="K266" s="203"/>
    </row>
    <row r="267" spans="1:11" x14ac:dyDescent="0.3">
      <c r="A267" s="200"/>
      <c r="B267" s="203"/>
      <c r="C267" s="203"/>
      <c r="D267" s="203"/>
      <c r="E267" s="203"/>
      <c r="F267" s="203"/>
      <c r="G267" s="203"/>
      <c r="H267" s="203"/>
      <c r="I267" s="203"/>
      <c r="J267" s="203"/>
      <c r="K267" s="203"/>
    </row>
    <row r="268" spans="1:11" x14ac:dyDescent="0.3">
      <c r="A268" s="200"/>
      <c r="B268" s="203"/>
      <c r="C268" s="203"/>
      <c r="D268" s="203"/>
      <c r="E268" s="203"/>
      <c r="F268" s="203"/>
      <c r="G268" s="203"/>
      <c r="H268" s="203"/>
      <c r="I268" s="203"/>
      <c r="J268" s="203"/>
      <c r="K268" s="203"/>
    </row>
    <row r="269" spans="1:11" x14ac:dyDescent="0.3">
      <c r="A269" s="200"/>
      <c r="B269" s="203"/>
      <c r="C269" s="203"/>
      <c r="D269" s="203"/>
      <c r="E269" s="203"/>
      <c r="F269" s="203"/>
      <c r="G269" s="203"/>
      <c r="H269" s="203"/>
      <c r="I269" s="203"/>
      <c r="J269" s="203"/>
      <c r="K269" s="203"/>
    </row>
    <row r="270" spans="1:11" x14ac:dyDescent="0.3">
      <c r="A270" s="200"/>
      <c r="B270" s="203"/>
      <c r="C270" s="203"/>
      <c r="D270" s="203"/>
      <c r="E270" s="203"/>
      <c r="F270" s="203"/>
      <c r="G270" s="203"/>
      <c r="H270" s="203"/>
      <c r="I270" s="203"/>
      <c r="J270" s="203"/>
      <c r="K270" s="203"/>
    </row>
    <row r="271" spans="1:11" x14ac:dyDescent="0.3">
      <c r="A271" s="200"/>
      <c r="B271" s="203"/>
      <c r="C271" s="203"/>
      <c r="D271" s="203"/>
      <c r="E271" s="203"/>
      <c r="F271" s="203"/>
      <c r="G271" s="203"/>
      <c r="H271" s="203"/>
      <c r="I271" s="203"/>
      <c r="J271" s="203"/>
      <c r="K271" s="203"/>
    </row>
    <row r="272" spans="1:11" x14ac:dyDescent="0.3">
      <c r="A272" s="200"/>
      <c r="B272" s="203"/>
      <c r="C272" s="203"/>
      <c r="D272" s="203"/>
      <c r="E272" s="203"/>
      <c r="F272" s="203"/>
      <c r="G272" s="203"/>
      <c r="H272" s="203"/>
      <c r="I272" s="203"/>
      <c r="J272" s="203"/>
      <c r="K272" s="203"/>
    </row>
    <row r="273" spans="1:11" x14ac:dyDescent="0.3">
      <c r="A273" s="200"/>
      <c r="B273" s="203"/>
      <c r="C273" s="203"/>
      <c r="D273" s="203"/>
      <c r="E273" s="203"/>
      <c r="F273" s="203"/>
      <c r="G273" s="203"/>
      <c r="H273" s="203"/>
      <c r="I273" s="203"/>
      <c r="J273" s="203"/>
      <c r="K273" s="203"/>
    </row>
    <row r="274" spans="1:11" x14ac:dyDescent="0.3">
      <c r="A274" s="200"/>
      <c r="B274" s="203"/>
      <c r="C274" s="203"/>
      <c r="D274" s="203"/>
      <c r="E274" s="203"/>
      <c r="F274" s="203"/>
      <c r="G274" s="203"/>
      <c r="H274" s="203"/>
      <c r="I274" s="203"/>
      <c r="J274" s="203"/>
      <c r="K274" s="203"/>
    </row>
    <row r="275" spans="1:11" x14ac:dyDescent="0.3">
      <c r="A275" s="200"/>
      <c r="B275" s="203"/>
      <c r="C275" s="203"/>
      <c r="D275" s="203"/>
      <c r="E275" s="203"/>
      <c r="F275" s="203"/>
      <c r="G275" s="203"/>
      <c r="H275" s="203"/>
      <c r="I275" s="203"/>
      <c r="J275" s="203"/>
      <c r="K275" s="203"/>
    </row>
    <row r="276" spans="1:11" x14ac:dyDescent="0.3">
      <c r="A276" s="200"/>
      <c r="B276" s="203"/>
      <c r="C276" s="203"/>
      <c r="D276" s="203"/>
      <c r="E276" s="203"/>
      <c r="F276" s="203"/>
      <c r="G276" s="203"/>
      <c r="H276" s="203"/>
      <c r="I276" s="203"/>
      <c r="J276" s="203"/>
      <c r="K276" s="203"/>
    </row>
    <row r="277" spans="1:11" x14ac:dyDescent="0.3">
      <c r="A277" s="200"/>
      <c r="B277" s="203"/>
      <c r="C277" s="203"/>
      <c r="D277" s="203"/>
      <c r="E277" s="203"/>
      <c r="F277" s="203"/>
      <c r="G277" s="203"/>
      <c r="H277" s="203"/>
      <c r="I277" s="203"/>
      <c r="J277" s="203"/>
      <c r="K277" s="203"/>
    </row>
    <row r="278" spans="1:11" x14ac:dyDescent="0.3">
      <c r="A278" s="200"/>
      <c r="B278" s="203"/>
      <c r="C278" s="203"/>
      <c r="D278" s="203"/>
      <c r="E278" s="203"/>
      <c r="F278" s="203"/>
      <c r="G278" s="203"/>
      <c r="H278" s="203"/>
      <c r="I278" s="203"/>
      <c r="J278" s="203"/>
      <c r="K278" s="203"/>
    </row>
    <row r="279" spans="1:11" x14ac:dyDescent="0.3">
      <c r="A279" s="200"/>
      <c r="B279" s="203"/>
      <c r="C279" s="203"/>
      <c r="D279" s="203"/>
      <c r="E279" s="203"/>
      <c r="F279" s="203"/>
      <c r="G279" s="203"/>
      <c r="H279" s="203"/>
      <c r="I279" s="203"/>
      <c r="J279" s="203"/>
      <c r="K279" s="203"/>
    </row>
    <row r="280" spans="1:11" x14ac:dyDescent="0.3">
      <c r="A280" s="200"/>
      <c r="B280" s="203"/>
      <c r="C280" s="203"/>
      <c r="D280" s="203"/>
      <c r="E280" s="203"/>
      <c r="F280" s="203"/>
      <c r="G280" s="203"/>
      <c r="H280" s="203"/>
      <c r="I280" s="203"/>
      <c r="J280" s="203"/>
      <c r="K280" s="203"/>
    </row>
    <row r="281" spans="1:11" x14ac:dyDescent="0.3">
      <c r="A281" s="200"/>
      <c r="B281" s="203"/>
      <c r="C281" s="203"/>
      <c r="D281" s="203"/>
      <c r="E281" s="203"/>
      <c r="F281" s="203"/>
      <c r="G281" s="203"/>
      <c r="H281" s="203"/>
      <c r="I281" s="203"/>
      <c r="J281" s="203"/>
      <c r="K281" s="203"/>
    </row>
    <row r="282" spans="1:11" x14ac:dyDescent="0.3">
      <c r="A282" s="200"/>
      <c r="B282" s="203"/>
      <c r="C282" s="203"/>
      <c r="D282" s="203"/>
      <c r="E282" s="203"/>
      <c r="F282" s="203"/>
      <c r="G282" s="203"/>
      <c r="H282" s="203"/>
      <c r="I282" s="203"/>
      <c r="J282" s="203"/>
      <c r="K282" s="203"/>
    </row>
    <row r="283" spans="1:11" x14ac:dyDescent="0.3">
      <c r="A283" s="200"/>
      <c r="B283" s="203"/>
      <c r="C283" s="203"/>
      <c r="D283" s="203"/>
      <c r="E283" s="203"/>
      <c r="F283" s="203"/>
      <c r="G283" s="203"/>
      <c r="H283" s="203"/>
      <c r="I283" s="203"/>
      <c r="J283" s="203"/>
      <c r="K283" s="203"/>
    </row>
    <row r="284" spans="1:11" x14ac:dyDescent="0.3">
      <c r="A284" s="200"/>
      <c r="B284" s="203"/>
      <c r="C284" s="203"/>
      <c r="D284" s="203"/>
      <c r="E284" s="203"/>
      <c r="F284" s="203"/>
      <c r="G284" s="203"/>
      <c r="H284" s="203"/>
      <c r="I284" s="203"/>
      <c r="J284" s="203"/>
      <c r="K284" s="203"/>
    </row>
    <row r="285" spans="1:11" x14ac:dyDescent="0.3">
      <c r="A285" s="200"/>
      <c r="B285" s="203"/>
      <c r="C285" s="203"/>
      <c r="D285" s="203"/>
      <c r="E285" s="203"/>
      <c r="F285" s="203"/>
      <c r="G285" s="203"/>
      <c r="H285" s="203"/>
      <c r="I285" s="203"/>
      <c r="J285" s="203"/>
      <c r="K285" s="203"/>
    </row>
    <row r="286" spans="1:11" x14ac:dyDescent="0.3">
      <c r="A286" s="200"/>
      <c r="B286" s="203"/>
      <c r="C286" s="203"/>
      <c r="D286" s="203"/>
      <c r="E286" s="203"/>
      <c r="F286" s="203"/>
      <c r="G286" s="203"/>
      <c r="H286" s="203"/>
      <c r="I286" s="203"/>
      <c r="J286" s="203"/>
      <c r="K286" s="203"/>
    </row>
    <row r="287" spans="1:11" x14ac:dyDescent="0.3">
      <c r="A287" s="200"/>
      <c r="B287" s="203"/>
      <c r="C287" s="203"/>
      <c r="D287" s="203"/>
      <c r="E287" s="203"/>
      <c r="F287" s="203"/>
      <c r="G287" s="203"/>
      <c r="H287" s="203"/>
      <c r="I287" s="203"/>
      <c r="J287" s="203"/>
      <c r="K287" s="203"/>
    </row>
    <row r="288" spans="1:11" x14ac:dyDescent="0.3">
      <c r="A288" s="200"/>
      <c r="B288" s="203"/>
      <c r="C288" s="203"/>
      <c r="D288" s="203"/>
      <c r="E288" s="203"/>
      <c r="F288" s="203"/>
      <c r="G288" s="203"/>
      <c r="H288" s="203"/>
      <c r="I288" s="203"/>
      <c r="J288" s="203"/>
      <c r="K288" s="203"/>
    </row>
    <row r="289" spans="1:11" x14ac:dyDescent="0.3">
      <c r="A289" s="200"/>
      <c r="B289" s="203"/>
      <c r="C289" s="203"/>
      <c r="D289" s="203"/>
      <c r="E289" s="203"/>
      <c r="F289" s="203"/>
      <c r="G289" s="203"/>
      <c r="H289" s="203"/>
      <c r="I289" s="203"/>
      <c r="J289" s="203"/>
      <c r="K289" s="203"/>
    </row>
    <row r="290" spans="1:11" x14ac:dyDescent="0.3">
      <c r="A290" s="200"/>
      <c r="B290" s="203"/>
      <c r="C290" s="203"/>
      <c r="D290" s="203"/>
      <c r="E290" s="203"/>
      <c r="F290" s="203"/>
      <c r="G290" s="203"/>
      <c r="H290" s="203"/>
      <c r="I290" s="203"/>
      <c r="J290" s="203"/>
      <c r="K290" s="203"/>
    </row>
    <row r="291" spans="1:11" x14ac:dyDescent="0.3">
      <c r="A291" s="200"/>
      <c r="B291" s="203"/>
      <c r="C291" s="203"/>
      <c r="D291" s="203"/>
      <c r="E291" s="203"/>
      <c r="F291" s="203"/>
      <c r="G291" s="203"/>
      <c r="H291" s="203"/>
      <c r="I291" s="203"/>
      <c r="J291" s="203"/>
      <c r="K291" s="203"/>
    </row>
    <row r="292" spans="1:11" x14ac:dyDescent="0.3">
      <c r="A292" s="200"/>
      <c r="B292" s="203"/>
      <c r="C292" s="203"/>
      <c r="D292" s="203"/>
      <c r="E292" s="203"/>
      <c r="F292" s="203"/>
      <c r="G292" s="203"/>
      <c r="H292" s="203"/>
      <c r="I292" s="203"/>
      <c r="J292" s="203"/>
      <c r="K292" s="203"/>
    </row>
    <row r="293" spans="1:11" x14ac:dyDescent="0.3">
      <c r="A293" s="200"/>
      <c r="B293" s="203"/>
      <c r="C293" s="203"/>
      <c r="D293" s="203"/>
      <c r="E293" s="203"/>
      <c r="F293" s="203"/>
      <c r="G293" s="203"/>
      <c r="H293" s="203"/>
      <c r="I293" s="203"/>
      <c r="J293" s="203"/>
      <c r="K293" s="203"/>
    </row>
    <row r="294" spans="1:11" x14ac:dyDescent="0.3">
      <c r="A294" s="200"/>
      <c r="B294" s="203"/>
      <c r="C294" s="203"/>
      <c r="D294" s="203"/>
      <c r="E294" s="203"/>
      <c r="F294" s="203"/>
      <c r="G294" s="203"/>
      <c r="H294" s="203"/>
      <c r="I294" s="203"/>
      <c r="J294" s="203"/>
      <c r="K294" s="203"/>
    </row>
    <row r="295" spans="1:11" x14ac:dyDescent="0.3">
      <c r="A295" s="200"/>
      <c r="B295" s="203"/>
      <c r="C295" s="203"/>
      <c r="D295" s="203"/>
      <c r="E295" s="203"/>
      <c r="F295" s="203"/>
      <c r="G295" s="203"/>
      <c r="H295" s="203"/>
      <c r="I295" s="203"/>
      <c r="J295" s="203"/>
      <c r="K295" s="203"/>
    </row>
    <row r="296" spans="1:11" x14ac:dyDescent="0.3">
      <c r="A296" s="200"/>
      <c r="B296" s="203"/>
      <c r="C296" s="203"/>
      <c r="D296" s="203"/>
      <c r="E296" s="203"/>
      <c r="F296" s="203"/>
      <c r="G296" s="203"/>
      <c r="H296" s="203"/>
      <c r="I296" s="203"/>
      <c r="J296" s="203"/>
      <c r="K296" s="203"/>
    </row>
    <row r="297" spans="1:11" x14ac:dyDescent="0.3">
      <c r="A297" s="200"/>
      <c r="B297" s="203"/>
      <c r="C297" s="203"/>
      <c r="D297" s="203"/>
      <c r="E297" s="203"/>
      <c r="F297" s="203"/>
      <c r="G297" s="203"/>
      <c r="H297" s="203"/>
      <c r="I297" s="203"/>
      <c r="J297" s="203"/>
      <c r="K297" s="203"/>
    </row>
    <row r="298" spans="1:11" x14ac:dyDescent="0.3">
      <c r="A298" s="200"/>
      <c r="B298" s="203"/>
      <c r="C298" s="203"/>
      <c r="D298" s="203"/>
      <c r="E298" s="203"/>
      <c r="F298" s="203"/>
      <c r="G298" s="203"/>
      <c r="H298" s="203"/>
      <c r="I298" s="203"/>
      <c r="J298" s="203"/>
      <c r="K298" s="203"/>
    </row>
    <row r="299" spans="1:11" x14ac:dyDescent="0.3">
      <c r="A299" s="200"/>
      <c r="B299" s="203"/>
      <c r="C299" s="203"/>
      <c r="D299" s="203"/>
      <c r="E299" s="203"/>
      <c r="F299" s="203"/>
      <c r="G299" s="203"/>
      <c r="H299" s="203"/>
      <c r="I299" s="203"/>
      <c r="J299" s="203"/>
      <c r="K299" s="203"/>
    </row>
    <row r="300" spans="1:11" x14ac:dyDescent="0.3">
      <c r="A300" s="200"/>
      <c r="B300" s="203"/>
      <c r="C300" s="203"/>
      <c r="D300" s="203"/>
      <c r="E300" s="203"/>
      <c r="F300" s="203"/>
      <c r="G300" s="203"/>
      <c r="H300" s="203"/>
      <c r="I300" s="203"/>
      <c r="J300" s="203"/>
      <c r="K300" s="203"/>
    </row>
    <row r="301" spans="1:11" x14ac:dyDescent="0.3">
      <c r="A301" s="200"/>
      <c r="B301" s="203"/>
      <c r="C301" s="203"/>
      <c r="D301" s="203"/>
      <c r="E301" s="203"/>
      <c r="F301" s="203"/>
      <c r="G301" s="203"/>
      <c r="H301" s="203"/>
      <c r="I301" s="203"/>
      <c r="J301" s="203"/>
      <c r="K301" s="203"/>
    </row>
    <row r="302" spans="1:11" x14ac:dyDescent="0.3">
      <c r="A302" s="200"/>
      <c r="B302" s="203"/>
      <c r="C302" s="203"/>
      <c r="D302" s="203"/>
      <c r="E302" s="203"/>
      <c r="F302" s="203"/>
      <c r="G302" s="203"/>
      <c r="H302" s="203"/>
      <c r="I302" s="203"/>
      <c r="J302" s="203"/>
      <c r="K302" s="203"/>
    </row>
    <row r="303" spans="1:11" x14ac:dyDescent="0.3">
      <c r="A303" s="200"/>
      <c r="B303" s="203"/>
      <c r="C303" s="203"/>
      <c r="D303" s="203"/>
      <c r="E303" s="203"/>
      <c r="F303" s="203"/>
      <c r="G303" s="203"/>
      <c r="H303" s="203"/>
      <c r="I303" s="203"/>
      <c r="J303" s="203"/>
      <c r="K303" s="203"/>
    </row>
    <row r="304" spans="1:11" x14ac:dyDescent="0.3">
      <c r="A304" s="200"/>
      <c r="B304" s="203"/>
      <c r="C304" s="203"/>
      <c r="D304" s="203"/>
      <c r="E304" s="203"/>
      <c r="F304" s="203"/>
      <c r="G304" s="203"/>
      <c r="H304" s="203"/>
      <c r="I304" s="203"/>
      <c r="J304" s="203"/>
      <c r="K304" s="203"/>
    </row>
    <row r="305" spans="1:11" x14ac:dyDescent="0.3">
      <c r="A305" s="200"/>
      <c r="B305" s="203"/>
      <c r="C305" s="203"/>
      <c r="D305" s="203"/>
      <c r="E305" s="203"/>
      <c r="F305" s="203"/>
      <c r="G305" s="203"/>
      <c r="H305" s="203"/>
      <c r="I305" s="203"/>
      <c r="J305" s="203"/>
      <c r="K305" s="203"/>
    </row>
    <row r="306" spans="1:11" x14ac:dyDescent="0.3">
      <c r="A306" s="200"/>
      <c r="B306" s="203"/>
      <c r="C306" s="203"/>
      <c r="D306" s="203"/>
      <c r="E306" s="203"/>
      <c r="F306" s="203"/>
      <c r="G306" s="203"/>
      <c r="H306" s="203"/>
      <c r="I306" s="203"/>
      <c r="J306" s="203"/>
      <c r="K306" s="203"/>
    </row>
    <row r="307" spans="1:11" x14ac:dyDescent="0.3">
      <c r="A307" s="200"/>
      <c r="B307" s="203"/>
      <c r="C307" s="203"/>
      <c r="D307" s="203"/>
      <c r="E307" s="203"/>
      <c r="F307" s="203"/>
      <c r="G307" s="203"/>
      <c r="H307" s="203"/>
      <c r="I307" s="203"/>
      <c r="J307" s="203"/>
      <c r="K307" s="203"/>
    </row>
    <row r="308" spans="1:11" x14ac:dyDescent="0.3">
      <c r="A308" s="200"/>
      <c r="B308" s="203"/>
      <c r="C308" s="203"/>
      <c r="D308" s="203"/>
      <c r="E308" s="203"/>
      <c r="F308" s="203"/>
      <c r="G308" s="203"/>
      <c r="H308" s="203"/>
      <c r="I308" s="203"/>
      <c r="J308" s="203"/>
      <c r="K308" s="203"/>
    </row>
    <row r="309" spans="1:11" x14ac:dyDescent="0.3">
      <c r="A309" s="200"/>
      <c r="B309" s="203"/>
      <c r="C309" s="203"/>
      <c r="D309" s="203"/>
      <c r="E309" s="203"/>
      <c r="F309" s="203"/>
      <c r="G309" s="203"/>
      <c r="H309" s="203"/>
      <c r="I309" s="203"/>
      <c r="J309" s="203"/>
      <c r="K309" s="203"/>
    </row>
    <row r="310" spans="1:11" x14ac:dyDescent="0.3">
      <c r="A310" s="200"/>
      <c r="B310" s="203"/>
      <c r="C310" s="203"/>
      <c r="D310" s="203"/>
      <c r="E310" s="203"/>
      <c r="F310" s="203"/>
      <c r="G310" s="203"/>
      <c r="H310" s="203"/>
      <c r="I310" s="203"/>
      <c r="J310" s="203"/>
      <c r="K310" s="203"/>
    </row>
    <row r="311" spans="1:11" x14ac:dyDescent="0.3">
      <c r="A311" s="200"/>
      <c r="B311" s="203"/>
      <c r="C311" s="203"/>
      <c r="D311" s="203"/>
      <c r="E311" s="203"/>
      <c r="F311" s="203"/>
      <c r="G311" s="203"/>
      <c r="H311" s="203"/>
      <c r="I311" s="203"/>
      <c r="J311" s="203"/>
      <c r="K311" s="203"/>
    </row>
    <row r="312" spans="1:11" x14ac:dyDescent="0.3">
      <c r="A312" s="200"/>
      <c r="B312" s="203"/>
      <c r="C312" s="203"/>
      <c r="D312" s="203"/>
      <c r="E312" s="203"/>
      <c r="F312" s="203"/>
      <c r="G312" s="203"/>
      <c r="H312" s="203"/>
      <c r="I312" s="203"/>
      <c r="J312" s="203"/>
      <c r="K312" s="203"/>
    </row>
    <row r="313" spans="1:11" x14ac:dyDescent="0.3">
      <c r="A313" s="200"/>
      <c r="B313" s="203"/>
      <c r="C313" s="203"/>
      <c r="D313" s="203"/>
      <c r="E313" s="203"/>
      <c r="F313" s="203"/>
      <c r="G313" s="203"/>
      <c r="H313" s="203"/>
      <c r="I313" s="203"/>
      <c r="J313" s="203"/>
      <c r="K313" s="203"/>
    </row>
    <row r="314" spans="1:11" x14ac:dyDescent="0.3">
      <c r="A314" s="200"/>
      <c r="B314" s="203"/>
      <c r="C314" s="203"/>
      <c r="D314" s="203"/>
      <c r="E314" s="203"/>
      <c r="F314" s="203"/>
      <c r="G314" s="203"/>
      <c r="H314" s="203"/>
      <c r="I314" s="203"/>
      <c r="J314" s="203"/>
      <c r="K314" s="203"/>
    </row>
    <row r="315" spans="1:11" x14ac:dyDescent="0.3">
      <c r="A315" s="200"/>
      <c r="B315" s="203"/>
      <c r="C315" s="203"/>
      <c r="D315" s="203"/>
      <c r="E315" s="203"/>
      <c r="F315" s="203"/>
      <c r="G315" s="203"/>
      <c r="H315" s="203"/>
      <c r="I315" s="203"/>
      <c r="J315" s="203"/>
      <c r="K315" s="203"/>
    </row>
    <row r="316" spans="1:11" x14ac:dyDescent="0.3">
      <c r="A316" s="200"/>
      <c r="B316" s="203"/>
      <c r="C316" s="203"/>
      <c r="D316" s="203"/>
      <c r="E316" s="203"/>
      <c r="F316" s="203"/>
      <c r="G316" s="203"/>
      <c r="H316" s="203"/>
      <c r="I316" s="203"/>
      <c r="J316" s="203"/>
      <c r="K316" s="203"/>
    </row>
    <row r="317" spans="1:11" x14ac:dyDescent="0.3">
      <c r="A317" s="200"/>
      <c r="B317" s="203"/>
      <c r="C317" s="203"/>
      <c r="D317" s="203"/>
      <c r="E317" s="203"/>
      <c r="F317" s="203"/>
      <c r="G317" s="203"/>
      <c r="H317" s="203"/>
      <c r="I317" s="203"/>
      <c r="J317" s="203"/>
      <c r="K317" s="203"/>
    </row>
    <row r="318" spans="1:11" x14ac:dyDescent="0.3">
      <c r="A318" s="200"/>
      <c r="B318" s="203"/>
      <c r="C318" s="203"/>
      <c r="D318" s="203"/>
      <c r="E318" s="203"/>
      <c r="F318" s="203"/>
      <c r="G318" s="203"/>
      <c r="H318" s="203"/>
      <c r="I318" s="203"/>
      <c r="J318" s="203"/>
      <c r="K318" s="203"/>
    </row>
    <row r="319" spans="1:11" x14ac:dyDescent="0.3">
      <c r="A319" s="200"/>
      <c r="B319" s="203"/>
      <c r="C319" s="203"/>
      <c r="D319" s="203"/>
      <c r="E319" s="203"/>
      <c r="F319" s="203"/>
      <c r="G319" s="203"/>
      <c r="H319" s="203"/>
      <c r="I319" s="203"/>
      <c r="J319" s="203"/>
      <c r="K319" s="203"/>
    </row>
    <row r="320" spans="1:11" x14ac:dyDescent="0.3">
      <c r="A320" s="200"/>
      <c r="B320" s="203"/>
      <c r="C320" s="203"/>
      <c r="D320" s="203"/>
      <c r="E320" s="203"/>
      <c r="F320" s="203"/>
      <c r="G320" s="203"/>
      <c r="H320" s="203"/>
      <c r="I320" s="203"/>
      <c r="J320" s="203"/>
      <c r="K320" s="203"/>
    </row>
    <row r="321" spans="1:11" x14ac:dyDescent="0.3">
      <c r="A321" s="200"/>
      <c r="B321" s="203"/>
      <c r="C321" s="203"/>
      <c r="D321" s="203"/>
      <c r="E321" s="203"/>
      <c r="F321" s="203"/>
      <c r="G321" s="203"/>
      <c r="H321" s="203"/>
      <c r="I321" s="203"/>
      <c r="J321" s="203"/>
      <c r="K321" s="203"/>
    </row>
    <row r="322" spans="1:11" x14ac:dyDescent="0.3">
      <c r="A322" s="200"/>
      <c r="B322" s="203"/>
      <c r="C322" s="203"/>
      <c r="D322" s="203"/>
      <c r="E322" s="203"/>
      <c r="F322" s="203"/>
      <c r="G322" s="203"/>
      <c r="H322" s="203"/>
      <c r="I322" s="203"/>
      <c r="J322" s="203"/>
      <c r="K322" s="203"/>
    </row>
    <row r="323" spans="1:11" x14ac:dyDescent="0.3">
      <c r="A323" s="200"/>
      <c r="B323" s="203"/>
      <c r="C323" s="203"/>
      <c r="D323" s="203"/>
      <c r="E323" s="203"/>
      <c r="F323" s="203"/>
      <c r="G323" s="203"/>
      <c r="H323" s="203"/>
      <c r="I323" s="203"/>
      <c r="J323" s="203"/>
      <c r="K323" s="203"/>
    </row>
    <row r="324" spans="1:11" x14ac:dyDescent="0.3">
      <c r="A324" s="200"/>
      <c r="B324" s="203"/>
      <c r="C324" s="203"/>
      <c r="D324" s="203"/>
      <c r="E324" s="203"/>
      <c r="F324" s="203"/>
      <c r="G324" s="203"/>
      <c r="H324" s="203"/>
      <c r="I324" s="203"/>
      <c r="J324" s="203"/>
      <c r="K324" s="203"/>
    </row>
    <row r="325" spans="1:11" x14ac:dyDescent="0.3">
      <c r="A325" s="200"/>
      <c r="B325" s="203"/>
      <c r="C325" s="203"/>
      <c r="D325" s="203"/>
      <c r="E325" s="203"/>
      <c r="F325" s="203"/>
      <c r="G325" s="203"/>
      <c r="H325" s="203"/>
      <c r="I325" s="203"/>
      <c r="J325" s="203"/>
      <c r="K325" s="203"/>
    </row>
    <row r="326" spans="1:11" x14ac:dyDescent="0.3">
      <c r="A326" s="200"/>
      <c r="B326" s="203"/>
      <c r="C326" s="203"/>
      <c r="D326" s="203"/>
      <c r="E326" s="203"/>
      <c r="F326" s="203"/>
      <c r="G326" s="203"/>
      <c r="H326" s="203"/>
      <c r="I326" s="203"/>
      <c r="J326" s="203"/>
      <c r="K326" s="203"/>
    </row>
    <row r="327" spans="1:11" x14ac:dyDescent="0.3">
      <c r="A327" s="200"/>
      <c r="B327" s="203"/>
      <c r="C327" s="203"/>
      <c r="D327" s="203"/>
      <c r="E327" s="203"/>
      <c r="F327" s="203"/>
      <c r="G327" s="203"/>
      <c r="H327" s="203"/>
      <c r="I327" s="203"/>
      <c r="J327" s="203"/>
      <c r="K327" s="203"/>
    </row>
    <row r="328" spans="1:11" x14ac:dyDescent="0.3">
      <c r="A328" s="200"/>
      <c r="B328" s="203"/>
      <c r="C328" s="203"/>
      <c r="D328" s="203"/>
      <c r="E328" s="203"/>
      <c r="F328" s="203"/>
      <c r="G328" s="203"/>
      <c r="H328" s="203"/>
      <c r="I328" s="203"/>
      <c r="J328" s="203"/>
      <c r="K328" s="203"/>
    </row>
    <row r="329" spans="1:11" x14ac:dyDescent="0.3">
      <c r="A329" s="200"/>
      <c r="B329" s="203"/>
      <c r="C329" s="203"/>
      <c r="D329" s="203"/>
      <c r="E329" s="203"/>
      <c r="F329" s="203"/>
      <c r="G329" s="203"/>
      <c r="H329" s="203"/>
      <c r="I329" s="203"/>
      <c r="J329" s="203"/>
      <c r="K329" s="203"/>
    </row>
    <row r="330" spans="1:11" x14ac:dyDescent="0.3">
      <c r="A330" s="200"/>
      <c r="B330" s="203"/>
      <c r="C330" s="203"/>
      <c r="D330" s="203"/>
      <c r="E330" s="203"/>
      <c r="F330" s="203"/>
      <c r="G330" s="203"/>
      <c r="H330" s="203"/>
      <c r="I330" s="203"/>
      <c r="J330" s="203"/>
      <c r="K330" s="203"/>
    </row>
    <row r="331" spans="1:11" x14ac:dyDescent="0.3">
      <c r="A331" s="200"/>
      <c r="B331" s="203"/>
      <c r="C331" s="203"/>
      <c r="D331" s="203"/>
      <c r="E331" s="203"/>
      <c r="F331" s="203"/>
      <c r="G331" s="203"/>
      <c r="H331" s="203"/>
      <c r="I331" s="203"/>
      <c r="J331" s="203"/>
      <c r="K331" s="203"/>
    </row>
    <row r="332" spans="1:11" x14ac:dyDescent="0.3">
      <c r="A332" s="200"/>
      <c r="B332" s="203"/>
      <c r="C332" s="203"/>
      <c r="D332" s="203"/>
      <c r="E332" s="203"/>
      <c r="F332" s="203"/>
      <c r="G332" s="203"/>
      <c r="H332" s="203"/>
      <c r="I332" s="203"/>
      <c r="J332" s="203"/>
      <c r="K332" s="203"/>
    </row>
    <row r="333" spans="1:11" x14ac:dyDescent="0.3">
      <c r="A333" s="200"/>
      <c r="B333" s="203"/>
      <c r="C333" s="203"/>
      <c r="D333" s="203"/>
      <c r="E333" s="203"/>
      <c r="F333" s="203"/>
      <c r="G333" s="203"/>
      <c r="H333" s="203"/>
      <c r="I333" s="203"/>
      <c r="J333" s="203"/>
      <c r="K333" s="203"/>
    </row>
    <row r="334" spans="1:11" x14ac:dyDescent="0.3">
      <c r="A334" s="200"/>
      <c r="B334" s="203"/>
      <c r="C334" s="203"/>
      <c r="D334" s="203"/>
      <c r="E334" s="203"/>
      <c r="F334" s="203"/>
      <c r="G334" s="203"/>
      <c r="H334" s="203"/>
      <c r="I334" s="203"/>
      <c r="J334" s="203"/>
      <c r="K334" s="203"/>
    </row>
    <row r="335" spans="1:11" x14ac:dyDescent="0.3">
      <c r="A335" s="200"/>
      <c r="B335" s="203"/>
      <c r="C335" s="203"/>
      <c r="D335" s="203"/>
      <c r="E335" s="203"/>
      <c r="F335" s="203"/>
      <c r="G335" s="203"/>
      <c r="H335" s="203"/>
      <c r="I335" s="203"/>
      <c r="J335" s="203"/>
      <c r="K335" s="203"/>
    </row>
    <row r="336" spans="1:11" x14ac:dyDescent="0.3">
      <c r="A336" s="200"/>
      <c r="B336" s="203"/>
      <c r="C336" s="203"/>
      <c r="D336" s="203"/>
      <c r="E336" s="203"/>
      <c r="F336" s="203"/>
      <c r="G336" s="203"/>
      <c r="H336" s="203"/>
      <c r="I336" s="203"/>
      <c r="J336" s="203"/>
      <c r="K336" s="203"/>
    </row>
    <row r="337" spans="1:11" x14ac:dyDescent="0.3">
      <c r="A337" s="200"/>
      <c r="B337" s="203"/>
      <c r="C337" s="203"/>
      <c r="D337" s="203"/>
      <c r="E337" s="203"/>
      <c r="F337" s="203"/>
      <c r="G337" s="203"/>
      <c r="H337" s="203"/>
      <c r="I337" s="203"/>
      <c r="J337" s="203"/>
      <c r="K337" s="203"/>
    </row>
    <row r="338" spans="1:11" x14ac:dyDescent="0.3">
      <c r="A338" s="200"/>
      <c r="B338" s="203"/>
      <c r="C338" s="203"/>
      <c r="D338" s="203"/>
      <c r="E338" s="203"/>
      <c r="F338" s="203"/>
      <c r="G338" s="203"/>
      <c r="H338" s="203"/>
      <c r="I338" s="203"/>
      <c r="J338" s="203"/>
      <c r="K338" s="203"/>
    </row>
    <row r="339" spans="1:11" x14ac:dyDescent="0.3">
      <c r="A339" s="200"/>
      <c r="B339" s="203"/>
      <c r="C339" s="203"/>
      <c r="D339" s="203"/>
      <c r="E339" s="203"/>
      <c r="F339" s="203"/>
      <c r="G339" s="203"/>
      <c r="H339" s="203"/>
      <c r="I339" s="203"/>
      <c r="J339" s="203"/>
      <c r="K339" s="203"/>
    </row>
    <row r="340" spans="1:11" x14ac:dyDescent="0.3">
      <c r="A340" s="200"/>
      <c r="B340" s="203"/>
      <c r="C340" s="203"/>
      <c r="D340" s="203"/>
      <c r="E340" s="203"/>
      <c r="F340" s="203"/>
      <c r="G340" s="203"/>
      <c r="H340" s="203"/>
      <c r="I340" s="203"/>
      <c r="J340" s="203"/>
      <c r="K340" s="203"/>
    </row>
    <row r="341" spans="1:11" x14ac:dyDescent="0.3">
      <c r="A341" s="200"/>
      <c r="B341" s="203"/>
      <c r="C341" s="203"/>
      <c r="D341" s="203"/>
      <c r="E341" s="203"/>
      <c r="F341" s="203"/>
      <c r="G341" s="203"/>
      <c r="H341" s="203"/>
      <c r="I341" s="203"/>
      <c r="J341" s="203"/>
      <c r="K341" s="203"/>
    </row>
    <row r="342" spans="1:11" x14ac:dyDescent="0.3">
      <c r="A342" s="200"/>
      <c r="B342" s="203"/>
      <c r="C342" s="203"/>
      <c r="D342" s="203"/>
      <c r="E342" s="203"/>
      <c r="F342" s="203"/>
      <c r="G342" s="203"/>
      <c r="H342" s="203"/>
      <c r="I342" s="203"/>
      <c r="J342" s="203"/>
      <c r="K342" s="203"/>
    </row>
    <row r="343" spans="1:11" x14ac:dyDescent="0.3">
      <c r="A343" s="200"/>
      <c r="B343" s="203"/>
      <c r="C343" s="203"/>
      <c r="D343" s="203"/>
      <c r="E343" s="203"/>
      <c r="F343" s="203"/>
      <c r="G343" s="203"/>
      <c r="H343" s="203"/>
      <c r="I343" s="203"/>
      <c r="J343" s="203"/>
      <c r="K343" s="203"/>
    </row>
    <row r="344" spans="1:11" x14ac:dyDescent="0.3">
      <c r="A344" s="200"/>
      <c r="B344" s="203"/>
      <c r="C344" s="203"/>
      <c r="D344" s="203"/>
      <c r="E344" s="203"/>
      <c r="F344" s="203"/>
      <c r="G344" s="203"/>
      <c r="H344" s="203"/>
      <c r="I344" s="203"/>
      <c r="J344" s="203"/>
      <c r="K344" s="203"/>
    </row>
    <row r="345" spans="1:11" x14ac:dyDescent="0.3">
      <c r="A345" s="200"/>
      <c r="B345" s="203"/>
      <c r="C345" s="203"/>
      <c r="D345" s="203"/>
      <c r="E345" s="203"/>
      <c r="F345" s="203"/>
      <c r="G345" s="203"/>
      <c r="H345" s="203"/>
      <c r="I345" s="203"/>
      <c r="J345" s="203"/>
      <c r="K345" s="203"/>
    </row>
    <row r="346" spans="1:11" x14ac:dyDescent="0.3">
      <c r="A346" s="200"/>
      <c r="B346" s="203"/>
      <c r="C346" s="203"/>
      <c r="D346" s="203"/>
      <c r="E346" s="203"/>
      <c r="F346" s="203"/>
      <c r="G346" s="203"/>
      <c r="H346" s="203"/>
      <c r="I346" s="203"/>
      <c r="J346" s="203"/>
      <c r="K346" s="203"/>
    </row>
    <row r="347" spans="1:11" x14ac:dyDescent="0.3">
      <c r="A347" s="200"/>
      <c r="B347" s="203"/>
      <c r="C347" s="203"/>
      <c r="D347" s="203"/>
      <c r="E347" s="203"/>
      <c r="F347" s="203"/>
      <c r="G347" s="203"/>
      <c r="H347" s="203"/>
      <c r="I347" s="203"/>
      <c r="J347" s="203"/>
      <c r="K347" s="203"/>
    </row>
    <row r="348" spans="1:11" x14ac:dyDescent="0.3">
      <c r="A348" s="200"/>
      <c r="B348" s="203"/>
      <c r="C348" s="203"/>
      <c r="D348" s="203"/>
      <c r="E348" s="203"/>
      <c r="F348" s="203"/>
      <c r="G348" s="203"/>
      <c r="H348" s="203"/>
      <c r="I348" s="203"/>
      <c r="J348" s="203"/>
      <c r="K348" s="203"/>
    </row>
    <row r="349" spans="1:11" x14ac:dyDescent="0.3">
      <c r="A349" s="200"/>
      <c r="B349" s="203"/>
      <c r="C349" s="203"/>
      <c r="D349" s="203"/>
      <c r="E349" s="203"/>
      <c r="F349" s="203"/>
      <c r="G349" s="203"/>
      <c r="H349" s="203"/>
      <c r="I349" s="203"/>
      <c r="J349" s="203"/>
      <c r="K349" s="203"/>
    </row>
    <row r="350" spans="1:11" x14ac:dyDescent="0.3">
      <c r="A350" s="200"/>
      <c r="B350" s="203"/>
      <c r="C350" s="203"/>
      <c r="D350" s="203"/>
      <c r="E350" s="203"/>
      <c r="F350" s="203"/>
      <c r="G350" s="203"/>
      <c r="H350" s="203"/>
      <c r="I350" s="203"/>
      <c r="J350" s="203"/>
      <c r="K350" s="203"/>
    </row>
    <row r="351" spans="1:11" x14ac:dyDescent="0.3">
      <c r="A351" s="200"/>
      <c r="B351" s="203"/>
      <c r="C351" s="203"/>
      <c r="D351" s="203"/>
      <c r="E351" s="203"/>
      <c r="F351" s="203"/>
      <c r="G351" s="203"/>
      <c r="H351" s="203"/>
      <c r="I351" s="203"/>
      <c r="J351" s="203"/>
      <c r="K351" s="203"/>
    </row>
    <row r="352" spans="1:11" x14ac:dyDescent="0.3">
      <c r="A352" s="200"/>
      <c r="B352" s="203"/>
      <c r="C352" s="203"/>
      <c r="D352" s="203"/>
      <c r="E352" s="203"/>
      <c r="F352" s="203"/>
      <c r="G352" s="203"/>
      <c r="H352" s="203"/>
      <c r="I352" s="203"/>
      <c r="J352" s="203"/>
      <c r="K352" s="203"/>
    </row>
    <row r="353" spans="1:11" x14ac:dyDescent="0.3">
      <c r="A353" s="200"/>
      <c r="B353" s="203"/>
      <c r="C353" s="203"/>
      <c r="D353" s="203"/>
      <c r="E353" s="203"/>
      <c r="F353" s="203"/>
      <c r="G353" s="203"/>
      <c r="H353" s="203"/>
      <c r="I353" s="203"/>
      <c r="J353" s="203"/>
      <c r="K353" s="203"/>
    </row>
    <row r="354" spans="1:11" x14ac:dyDescent="0.3">
      <c r="A354" s="200"/>
      <c r="B354" s="203"/>
      <c r="C354" s="203"/>
      <c r="D354" s="203"/>
      <c r="E354" s="203"/>
      <c r="F354" s="203"/>
      <c r="G354" s="203"/>
      <c r="H354" s="203"/>
      <c r="I354" s="203"/>
      <c r="J354" s="203"/>
      <c r="K354" s="203"/>
    </row>
    <row r="355" spans="1:11" x14ac:dyDescent="0.3">
      <c r="A355" s="200"/>
      <c r="B355" s="203"/>
      <c r="C355" s="203"/>
      <c r="D355" s="203"/>
      <c r="E355" s="203"/>
      <c r="F355" s="203"/>
      <c r="G355" s="203"/>
      <c r="H355" s="203"/>
      <c r="I355" s="203"/>
      <c r="J355" s="203"/>
      <c r="K355" s="203"/>
    </row>
    <row r="356" spans="1:11" x14ac:dyDescent="0.3">
      <c r="A356" s="200"/>
      <c r="B356" s="203"/>
      <c r="C356" s="203"/>
      <c r="D356" s="203"/>
      <c r="E356" s="203"/>
      <c r="F356" s="203"/>
      <c r="G356" s="203"/>
      <c r="H356" s="203"/>
      <c r="I356" s="203"/>
      <c r="J356" s="203"/>
      <c r="K356" s="203"/>
    </row>
    <row r="357" spans="1:11" x14ac:dyDescent="0.3">
      <c r="A357" s="200"/>
      <c r="B357" s="203"/>
      <c r="C357" s="203"/>
      <c r="D357" s="203"/>
      <c r="E357" s="203"/>
      <c r="F357" s="203"/>
      <c r="G357" s="203"/>
      <c r="H357" s="203"/>
      <c r="I357" s="203"/>
      <c r="J357" s="203"/>
      <c r="K357" s="203"/>
    </row>
    <row r="358" spans="1:11" x14ac:dyDescent="0.3">
      <c r="A358" s="200"/>
      <c r="B358" s="203"/>
      <c r="C358" s="203"/>
      <c r="D358" s="203"/>
      <c r="E358" s="203"/>
      <c r="F358" s="203"/>
      <c r="G358" s="203"/>
      <c r="H358" s="203"/>
      <c r="I358" s="203"/>
      <c r="J358" s="203"/>
      <c r="K358" s="203"/>
    </row>
    <row r="359" spans="1:11" x14ac:dyDescent="0.3">
      <c r="A359" s="200"/>
      <c r="B359" s="203"/>
      <c r="C359" s="203"/>
      <c r="D359" s="203"/>
      <c r="E359" s="203"/>
      <c r="F359" s="203"/>
      <c r="G359" s="203"/>
      <c r="H359" s="203"/>
      <c r="I359" s="203"/>
      <c r="J359" s="203"/>
      <c r="K359" s="203"/>
    </row>
    <row r="360" spans="1:11" x14ac:dyDescent="0.3">
      <c r="A360" s="200"/>
      <c r="B360" s="203"/>
      <c r="C360" s="203"/>
      <c r="D360" s="203"/>
      <c r="E360" s="203"/>
      <c r="F360" s="203"/>
      <c r="G360" s="203"/>
      <c r="H360" s="203"/>
      <c r="I360" s="203"/>
      <c r="J360" s="203"/>
      <c r="K360" s="203"/>
    </row>
    <row r="361" spans="1:11" x14ac:dyDescent="0.3">
      <c r="A361" s="200"/>
      <c r="B361" s="203"/>
      <c r="C361" s="203"/>
      <c r="D361" s="203"/>
      <c r="E361" s="203"/>
      <c r="F361" s="203"/>
      <c r="G361" s="203"/>
      <c r="H361" s="203"/>
      <c r="I361" s="203"/>
      <c r="J361" s="203"/>
      <c r="K361" s="203"/>
    </row>
    <row r="362" spans="1:11" x14ac:dyDescent="0.3">
      <c r="A362" s="200"/>
      <c r="B362" s="203"/>
      <c r="C362" s="203"/>
      <c r="D362" s="203"/>
      <c r="E362" s="203"/>
      <c r="F362" s="203"/>
      <c r="G362" s="203"/>
      <c r="H362" s="203"/>
      <c r="I362" s="203"/>
      <c r="J362" s="203"/>
      <c r="K362" s="203"/>
    </row>
    <row r="363" spans="1:11" x14ac:dyDescent="0.3">
      <c r="A363" s="200"/>
      <c r="B363" s="203"/>
      <c r="C363" s="203"/>
      <c r="D363" s="203"/>
      <c r="E363" s="203"/>
      <c r="F363" s="203"/>
      <c r="G363" s="203"/>
      <c r="H363" s="203"/>
      <c r="I363" s="203"/>
      <c r="J363" s="203"/>
      <c r="K363" s="203"/>
    </row>
    <row r="364" spans="1:11" x14ac:dyDescent="0.3">
      <c r="A364" s="200"/>
      <c r="B364" s="203"/>
      <c r="C364" s="203"/>
      <c r="D364" s="203"/>
      <c r="E364" s="203"/>
      <c r="F364" s="203"/>
      <c r="G364" s="203"/>
      <c r="H364" s="203"/>
      <c r="I364" s="203"/>
      <c r="J364" s="203"/>
      <c r="K364" s="203"/>
    </row>
    <row r="365" spans="1:11" x14ac:dyDescent="0.3">
      <c r="A365" s="200"/>
      <c r="B365" s="203"/>
      <c r="C365" s="203"/>
      <c r="D365" s="203"/>
      <c r="E365" s="203"/>
      <c r="F365" s="203"/>
      <c r="G365" s="203"/>
      <c r="H365" s="203"/>
      <c r="I365" s="203"/>
      <c r="J365" s="203"/>
      <c r="K365" s="203"/>
    </row>
    <row r="366" spans="1:11" x14ac:dyDescent="0.3">
      <c r="A366" s="200"/>
      <c r="B366" s="203"/>
      <c r="C366" s="203"/>
      <c r="D366" s="203"/>
      <c r="E366" s="203"/>
      <c r="F366" s="203"/>
      <c r="G366" s="203"/>
      <c r="H366" s="203"/>
      <c r="I366" s="203"/>
      <c r="J366" s="203"/>
      <c r="K366" s="203"/>
    </row>
    <row r="367" spans="1:11" x14ac:dyDescent="0.3">
      <c r="A367" s="200"/>
      <c r="B367" s="203"/>
      <c r="C367" s="203"/>
      <c r="D367" s="203"/>
      <c r="E367" s="203"/>
      <c r="F367" s="203"/>
      <c r="G367" s="203"/>
      <c r="H367" s="203"/>
      <c r="I367" s="203"/>
      <c r="J367" s="203"/>
      <c r="K367" s="203"/>
    </row>
    <row r="368" spans="1:11" x14ac:dyDescent="0.3">
      <c r="A368" s="200"/>
      <c r="B368" s="203"/>
      <c r="C368" s="203"/>
      <c r="D368" s="203"/>
      <c r="E368" s="203"/>
      <c r="F368" s="203"/>
      <c r="G368" s="203"/>
      <c r="H368" s="203"/>
      <c r="I368" s="203"/>
      <c r="J368" s="203"/>
      <c r="K368" s="203"/>
    </row>
    <row r="369" spans="1:11" x14ac:dyDescent="0.3">
      <c r="A369" s="200"/>
      <c r="B369" s="203"/>
      <c r="C369" s="203"/>
      <c r="D369" s="203"/>
      <c r="E369" s="203"/>
      <c r="F369" s="203"/>
      <c r="G369" s="203"/>
      <c r="H369" s="203"/>
      <c r="I369" s="203"/>
      <c r="J369" s="203"/>
      <c r="K369" s="203"/>
    </row>
    <row r="370" spans="1:11" x14ac:dyDescent="0.3">
      <c r="A370" s="200"/>
      <c r="B370" s="203"/>
      <c r="C370" s="203"/>
      <c r="D370" s="203"/>
      <c r="E370" s="203"/>
      <c r="F370" s="203"/>
      <c r="G370" s="203"/>
      <c r="H370" s="203"/>
      <c r="I370" s="203"/>
      <c r="J370" s="203"/>
      <c r="K370" s="203"/>
    </row>
    <row r="371" spans="1:11" x14ac:dyDescent="0.3">
      <c r="A371" s="200"/>
      <c r="B371" s="203"/>
      <c r="C371" s="203"/>
      <c r="D371" s="203"/>
      <c r="E371" s="203"/>
      <c r="F371" s="203"/>
      <c r="G371" s="203"/>
      <c r="H371" s="203"/>
      <c r="I371" s="203"/>
      <c r="J371" s="203"/>
      <c r="K371" s="203"/>
    </row>
    <row r="372" spans="1:11" x14ac:dyDescent="0.3">
      <c r="A372" s="200"/>
      <c r="B372" s="203"/>
      <c r="C372" s="203"/>
      <c r="D372" s="203"/>
      <c r="E372" s="203"/>
      <c r="F372" s="203"/>
      <c r="G372" s="203"/>
      <c r="H372" s="203"/>
      <c r="I372" s="203"/>
      <c r="J372" s="203"/>
      <c r="K372" s="203"/>
    </row>
    <row r="373" spans="1:11" x14ac:dyDescent="0.3">
      <c r="A373" s="200"/>
      <c r="B373" s="203"/>
      <c r="C373" s="203"/>
      <c r="D373" s="203"/>
      <c r="E373" s="203"/>
      <c r="F373" s="203"/>
      <c r="G373" s="203"/>
      <c r="H373" s="203"/>
      <c r="I373" s="203"/>
      <c r="J373" s="203"/>
      <c r="K373" s="203"/>
    </row>
    <row r="374" spans="1:11" x14ac:dyDescent="0.3">
      <c r="A374" s="200"/>
      <c r="B374" s="203"/>
      <c r="C374" s="203"/>
      <c r="D374" s="203"/>
      <c r="E374" s="203"/>
      <c r="F374" s="203"/>
      <c r="G374" s="203"/>
      <c r="H374" s="203"/>
      <c r="I374" s="203"/>
      <c r="J374" s="203"/>
      <c r="K374" s="203"/>
    </row>
    <row r="375" spans="1:11" x14ac:dyDescent="0.3">
      <c r="A375" s="200"/>
      <c r="B375" s="203"/>
      <c r="C375" s="203"/>
      <c r="D375" s="203"/>
      <c r="E375" s="203"/>
      <c r="F375" s="203"/>
      <c r="G375" s="203"/>
      <c r="H375" s="203"/>
      <c r="I375" s="203"/>
      <c r="J375" s="203"/>
      <c r="K375" s="203"/>
    </row>
    <row r="376" spans="1:11" x14ac:dyDescent="0.3">
      <c r="A376" s="200"/>
      <c r="B376" s="203"/>
      <c r="C376" s="203"/>
      <c r="D376" s="203"/>
      <c r="E376" s="203"/>
      <c r="F376" s="203"/>
      <c r="G376" s="203"/>
      <c r="H376" s="203"/>
      <c r="I376" s="203"/>
      <c r="J376" s="203"/>
      <c r="K376" s="203"/>
    </row>
    <row r="377" spans="1:11" x14ac:dyDescent="0.3">
      <c r="A377" s="200"/>
      <c r="B377" s="203"/>
      <c r="C377" s="203"/>
      <c r="D377" s="203"/>
      <c r="E377" s="203"/>
      <c r="F377" s="203"/>
      <c r="G377" s="203"/>
      <c r="H377" s="203"/>
      <c r="I377" s="203"/>
      <c r="J377" s="203"/>
      <c r="K377" s="203"/>
    </row>
    <row r="378" spans="1:11" x14ac:dyDescent="0.3">
      <c r="A378" s="200"/>
      <c r="B378" s="203"/>
      <c r="C378" s="203"/>
      <c r="D378" s="203"/>
      <c r="E378" s="203"/>
      <c r="F378" s="203"/>
      <c r="G378" s="203"/>
      <c r="H378" s="203"/>
      <c r="I378" s="203"/>
      <c r="J378" s="203"/>
      <c r="K378" s="203"/>
    </row>
    <row r="379" spans="1:11" x14ac:dyDescent="0.3">
      <c r="A379" s="200"/>
      <c r="B379" s="203"/>
      <c r="C379" s="203"/>
      <c r="D379" s="203"/>
      <c r="E379" s="203"/>
      <c r="F379" s="203"/>
      <c r="G379" s="203"/>
      <c r="H379" s="203"/>
      <c r="I379" s="203"/>
      <c r="J379" s="203"/>
      <c r="K379" s="203"/>
    </row>
    <row r="380" spans="1:11" x14ac:dyDescent="0.3">
      <c r="A380" s="200"/>
      <c r="B380" s="203"/>
      <c r="C380" s="203"/>
      <c r="D380" s="203"/>
      <c r="E380" s="203"/>
      <c r="F380" s="203"/>
      <c r="G380" s="203"/>
      <c r="H380" s="203"/>
      <c r="I380" s="203"/>
      <c r="J380" s="203"/>
      <c r="K380" s="203"/>
    </row>
    <row r="381" spans="1:11" x14ac:dyDescent="0.3">
      <c r="A381" s="200"/>
      <c r="B381" s="203"/>
      <c r="C381" s="203"/>
      <c r="D381" s="203"/>
      <c r="E381" s="203"/>
      <c r="F381" s="203"/>
      <c r="G381" s="203"/>
      <c r="H381" s="203"/>
      <c r="I381" s="203"/>
      <c r="J381" s="203"/>
      <c r="K381" s="203"/>
    </row>
    <row r="382" spans="1:11" x14ac:dyDescent="0.3">
      <c r="A382" s="200"/>
      <c r="B382" s="203"/>
      <c r="C382" s="203"/>
      <c r="D382" s="203"/>
      <c r="E382" s="203"/>
      <c r="F382" s="203"/>
      <c r="G382" s="203"/>
      <c r="H382" s="203"/>
      <c r="I382" s="203"/>
      <c r="J382" s="203"/>
      <c r="K382" s="203"/>
    </row>
    <row r="383" spans="1:11" x14ac:dyDescent="0.3">
      <c r="A383" s="200"/>
      <c r="B383" s="203"/>
      <c r="C383" s="203"/>
      <c r="D383" s="203"/>
      <c r="E383" s="203"/>
      <c r="F383" s="203"/>
      <c r="G383" s="203"/>
      <c r="H383" s="203"/>
      <c r="I383" s="203"/>
      <c r="J383" s="203"/>
      <c r="K383" s="203"/>
    </row>
    <row r="384" spans="1:11" x14ac:dyDescent="0.3">
      <c r="A384" s="200"/>
      <c r="B384" s="203"/>
      <c r="C384" s="203"/>
      <c r="D384" s="203"/>
      <c r="E384" s="203"/>
      <c r="F384" s="203"/>
      <c r="G384" s="203"/>
      <c r="H384" s="203"/>
      <c r="I384" s="203"/>
      <c r="J384" s="203"/>
      <c r="K384" s="203"/>
    </row>
    <row r="385" spans="1:11" x14ac:dyDescent="0.3">
      <c r="A385" s="200"/>
      <c r="B385" s="203"/>
      <c r="C385" s="203"/>
      <c r="D385" s="203"/>
      <c r="E385" s="203"/>
      <c r="F385" s="203"/>
      <c r="H385" s="203"/>
      <c r="I385" s="203"/>
      <c r="J385" s="203"/>
      <c r="K385" s="203"/>
    </row>
    <row r="386" spans="1:11" x14ac:dyDescent="0.3">
      <c r="A386" s="200"/>
      <c r="B386" s="203"/>
      <c r="C386" s="203"/>
      <c r="D386" s="203"/>
      <c r="E386" s="203"/>
      <c r="F386" s="203"/>
      <c r="H386" s="203"/>
      <c r="I386" s="203"/>
      <c r="J386" s="203"/>
      <c r="K386" s="203"/>
    </row>
    <row r="387" spans="1:11" x14ac:dyDescent="0.3">
      <c r="A387" s="200"/>
      <c r="B387" s="203"/>
      <c r="C387" s="203"/>
      <c r="D387" s="203"/>
      <c r="E387" s="203"/>
      <c r="F387" s="203"/>
      <c r="H387" s="203"/>
      <c r="I387" s="203"/>
      <c r="J387" s="203"/>
      <c r="K387" s="203"/>
    </row>
    <row r="388" spans="1:11" x14ac:dyDescent="0.3">
      <c r="A388" s="200"/>
      <c r="B388" s="203"/>
      <c r="C388" s="203"/>
      <c r="D388" s="203"/>
      <c r="E388" s="203"/>
      <c r="F388" s="203"/>
      <c r="H388" s="203"/>
      <c r="I388" s="203"/>
      <c r="J388" s="203"/>
      <c r="K388" s="203"/>
    </row>
    <row r="389" spans="1:11" x14ac:dyDescent="0.3">
      <c r="A389" s="200"/>
      <c r="B389" s="203"/>
      <c r="C389" s="203"/>
      <c r="D389" s="203"/>
      <c r="E389" s="203"/>
      <c r="F389" s="203"/>
      <c r="H389" s="203"/>
      <c r="I389" s="203"/>
      <c r="J389" s="203"/>
      <c r="K389" s="203"/>
    </row>
    <row r="390" spans="1:11" x14ac:dyDescent="0.3">
      <c r="A390" s="200"/>
      <c r="B390" s="203"/>
      <c r="C390" s="203"/>
      <c r="D390" s="203"/>
      <c r="E390" s="203"/>
      <c r="F390" s="203"/>
      <c r="H390" s="203"/>
      <c r="I390" s="203"/>
      <c r="J390" s="203"/>
      <c r="K390" s="203"/>
    </row>
    <row r="391" spans="1:11" x14ac:dyDescent="0.3">
      <c r="A391" s="200"/>
      <c r="B391" s="203"/>
      <c r="C391" s="203"/>
      <c r="D391" s="203"/>
      <c r="E391" s="203"/>
      <c r="F391" s="203"/>
      <c r="H391" s="203"/>
      <c r="I391" s="203"/>
      <c r="J391" s="203"/>
      <c r="K391" s="203"/>
    </row>
    <row r="392" spans="1:11" x14ac:dyDescent="0.3">
      <c r="A392" s="200"/>
      <c r="B392" s="203"/>
      <c r="C392" s="203"/>
      <c r="D392" s="203"/>
      <c r="E392" s="203"/>
      <c r="F392" s="203"/>
      <c r="G392" s="203"/>
      <c r="H392" s="203"/>
      <c r="I392" s="203"/>
      <c r="J392" s="203"/>
      <c r="K392" s="203"/>
    </row>
    <row r="393" spans="1:11" x14ac:dyDescent="0.3">
      <c r="A393" s="200"/>
      <c r="B393" s="203"/>
      <c r="C393" s="203"/>
      <c r="D393" s="203"/>
      <c r="E393" s="203"/>
      <c r="F393" s="203"/>
      <c r="G393" s="203"/>
      <c r="H393" s="203"/>
      <c r="I393" s="203"/>
      <c r="J393" s="203"/>
      <c r="K393" s="203"/>
    </row>
    <row r="394" spans="1:11" x14ac:dyDescent="0.3">
      <c r="A394" s="200"/>
      <c r="B394" s="203"/>
      <c r="C394" s="203"/>
      <c r="D394" s="203"/>
      <c r="E394" s="203"/>
      <c r="F394" s="203"/>
      <c r="G394" s="203"/>
      <c r="H394" s="203"/>
      <c r="I394" s="203"/>
      <c r="J394" s="203"/>
      <c r="K394" s="203"/>
    </row>
    <row r="395" spans="1:11" x14ac:dyDescent="0.3">
      <c r="A395" s="200"/>
      <c r="B395" s="203"/>
      <c r="C395" s="203"/>
      <c r="D395" s="203"/>
      <c r="E395" s="203"/>
      <c r="F395" s="203"/>
      <c r="G395" s="203"/>
      <c r="H395" s="203"/>
      <c r="I395" s="203"/>
      <c r="J395" s="203"/>
      <c r="K395" s="203"/>
    </row>
    <row r="396" spans="1:11" x14ac:dyDescent="0.3">
      <c r="A396" s="200"/>
      <c r="B396" s="203"/>
      <c r="C396" s="203"/>
      <c r="D396" s="203"/>
      <c r="E396" s="203"/>
      <c r="F396" s="203"/>
      <c r="G396" s="203"/>
      <c r="H396" s="203"/>
      <c r="I396" s="203"/>
      <c r="J396" s="203"/>
      <c r="K396" s="203"/>
    </row>
    <row r="397" spans="1:11" x14ac:dyDescent="0.3">
      <c r="A397" s="200"/>
      <c r="B397" s="203"/>
      <c r="C397" s="203"/>
      <c r="D397" s="203"/>
      <c r="E397" s="203"/>
      <c r="F397" s="203"/>
      <c r="G397" s="203"/>
      <c r="H397" s="203"/>
      <c r="I397" s="203"/>
      <c r="J397" s="203"/>
      <c r="K397" s="203"/>
    </row>
    <row r="398" spans="1:11" x14ac:dyDescent="0.3">
      <c r="A398" s="200"/>
      <c r="B398" s="203"/>
      <c r="C398" s="203"/>
      <c r="D398" s="203"/>
      <c r="E398" s="203"/>
      <c r="F398" s="203"/>
      <c r="G398" s="203"/>
      <c r="H398" s="203"/>
      <c r="I398" s="203"/>
      <c r="J398" s="203"/>
      <c r="K398" s="203"/>
    </row>
    <row r="399" spans="1:11" x14ac:dyDescent="0.3">
      <c r="A399" s="200"/>
      <c r="B399" s="203"/>
      <c r="C399" s="203"/>
      <c r="D399" s="203"/>
      <c r="E399" s="203"/>
      <c r="F399" s="203"/>
      <c r="G399" s="203"/>
      <c r="H399" s="203"/>
      <c r="I399" s="203"/>
      <c r="J399" s="203"/>
      <c r="K399" s="203"/>
    </row>
    <row r="400" spans="1:11" x14ac:dyDescent="0.3">
      <c r="A400" s="200"/>
      <c r="B400" s="203"/>
      <c r="C400" s="203"/>
      <c r="D400" s="203"/>
      <c r="E400" s="203"/>
      <c r="F400" s="203"/>
      <c r="G400" s="203"/>
      <c r="H400" s="203"/>
      <c r="I400" s="203"/>
      <c r="J400" s="203"/>
      <c r="K400" s="203"/>
    </row>
    <row r="401" spans="1:11" x14ac:dyDescent="0.3">
      <c r="A401" s="200"/>
      <c r="B401" s="203"/>
      <c r="C401" s="203"/>
      <c r="D401" s="203"/>
      <c r="E401" s="203"/>
      <c r="F401" s="203"/>
      <c r="G401" s="203"/>
      <c r="H401" s="203"/>
      <c r="I401" s="203"/>
      <c r="J401" s="203"/>
      <c r="K401" s="203"/>
    </row>
    <row r="402" spans="1:11" x14ac:dyDescent="0.3">
      <c r="A402" s="200"/>
      <c r="B402" s="203"/>
      <c r="C402" s="203"/>
      <c r="D402" s="203"/>
      <c r="E402" s="203"/>
      <c r="F402" s="203"/>
      <c r="G402" s="203"/>
      <c r="H402" s="203"/>
      <c r="I402" s="203"/>
      <c r="J402" s="203"/>
      <c r="K402" s="203"/>
    </row>
    <row r="403" spans="1:11" x14ac:dyDescent="0.3">
      <c r="A403" s="200"/>
      <c r="B403" s="203"/>
      <c r="C403" s="203"/>
      <c r="D403" s="203"/>
      <c r="E403" s="203"/>
      <c r="F403" s="203"/>
      <c r="G403" s="203"/>
      <c r="H403" s="203"/>
      <c r="I403" s="203"/>
      <c r="J403" s="203"/>
      <c r="K403" s="203"/>
    </row>
    <row r="404" spans="1:11" x14ac:dyDescent="0.3">
      <c r="A404" s="200"/>
      <c r="B404" s="203"/>
      <c r="C404" s="203"/>
      <c r="D404" s="203"/>
      <c r="E404" s="203"/>
      <c r="F404" s="203"/>
      <c r="G404" s="203"/>
      <c r="H404" s="203"/>
      <c r="I404" s="203"/>
      <c r="J404" s="203"/>
      <c r="K404" s="203"/>
    </row>
    <row r="405" spans="1:11" x14ac:dyDescent="0.3">
      <c r="A405" s="200"/>
      <c r="B405" s="203"/>
      <c r="C405" s="203"/>
      <c r="D405" s="203"/>
      <c r="E405" s="203"/>
      <c r="F405" s="203"/>
      <c r="G405" s="203"/>
      <c r="H405" s="203"/>
      <c r="I405" s="203"/>
      <c r="J405" s="203"/>
      <c r="K405" s="203"/>
    </row>
    <row r="406" spans="1:11" x14ac:dyDescent="0.3">
      <c r="A406" s="200"/>
      <c r="B406" s="203"/>
      <c r="C406" s="203"/>
      <c r="D406" s="203"/>
      <c r="E406" s="203"/>
      <c r="F406" s="203"/>
      <c r="G406" s="203"/>
      <c r="H406" s="203"/>
      <c r="I406" s="203"/>
      <c r="J406" s="203"/>
      <c r="K406" s="203"/>
    </row>
    <row r="407" spans="1:11" x14ac:dyDescent="0.3">
      <c r="A407" s="200"/>
      <c r="B407" s="203"/>
      <c r="C407" s="203"/>
      <c r="D407" s="203"/>
      <c r="E407" s="203"/>
      <c r="F407" s="203"/>
      <c r="G407" s="203"/>
      <c r="H407" s="203"/>
      <c r="I407" s="203"/>
      <c r="J407" s="203"/>
      <c r="K407" s="203"/>
    </row>
    <row r="408" spans="1:11" x14ac:dyDescent="0.3">
      <c r="A408" s="200"/>
      <c r="B408" s="203"/>
      <c r="C408" s="203"/>
      <c r="D408" s="203"/>
      <c r="E408" s="203"/>
      <c r="F408" s="203"/>
      <c r="G408" s="203"/>
      <c r="H408" s="203"/>
      <c r="I408" s="203"/>
      <c r="J408" s="203"/>
      <c r="K408" s="203"/>
    </row>
    <row r="409" spans="1:11" x14ac:dyDescent="0.3">
      <c r="A409" s="200"/>
      <c r="B409" s="203"/>
      <c r="C409" s="203"/>
      <c r="D409" s="203"/>
      <c r="E409" s="203"/>
      <c r="F409" s="203"/>
      <c r="G409" s="203"/>
      <c r="H409" s="203"/>
      <c r="I409" s="203"/>
      <c r="J409" s="203"/>
      <c r="K409" s="203"/>
    </row>
    <row r="410" spans="1:11" x14ac:dyDescent="0.3">
      <c r="A410" s="200"/>
      <c r="B410" s="203"/>
      <c r="C410" s="203"/>
      <c r="D410" s="203"/>
      <c r="E410" s="203"/>
      <c r="F410" s="203"/>
      <c r="G410" s="203"/>
      <c r="H410" s="203"/>
      <c r="I410" s="203"/>
      <c r="J410" s="203"/>
      <c r="K410" s="203"/>
    </row>
    <row r="411" spans="1:11" x14ac:dyDescent="0.3">
      <c r="A411" s="200"/>
      <c r="B411" s="203"/>
      <c r="C411" s="203"/>
      <c r="D411" s="203"/>
      <c r="E411" s="203"/>
      <c r="F411" s="203"/>
      <c r="G411" s="203"/>
      <c r="H411" s="203"/>
      <c r="I411" s="203"/>
      <c r="J411" s="203"/>
      <c r="K411" s="203"/>
    </row>
    <row r="412" spans="1:11" x14ac:dyDescent="0.3">
      <c r="A412" s="200"/>
      <c r="B412" s="203"/>
      <c r="C412" s="203"/>
      <c r="D412" s="203"/>
      <c r="E412" s="203"/>
      <c r="F412" s="203"/>
      <c r="G412" s="203"/>
      <c r="H412" s="203"/>
      <c r="I412" s="203"/>
      <c r="J412" s="203"/>
      <c r="K412" s="203"/>
    </row>
    <row r="413" spans="1:11" x14ac:dyDescent="0.3">
      <c r="A413" s="200"/>
      <c r="B413" s="203"/>
      <c r="C413" s="203"/>
      <c r="D413" s="203"/>
      <c r="E413" s="203"/>
      <c r="F413" s="203"/>
      <c r="G413" s="203"/>
      <c r="H413" s="203"/>
      <c r="I413" s="203"/>
      <c r="J413" s="203"/>
      <c r="K413" s="203"/>
    </row>
    <row r="414" spans="1:11" x14ac:dyDescent="0.3">
      <c r="A414" s="200"/>
      <c r="B414" s="203"/>
      <c r="C414" s="203"/>
      <c r="D414" s="203"/>
      <c r="E414" s="203"/>
      <c r="F414" s="203"/>
      <c r="G414" s="203"/>
      <c r="H414" s="203"/>
      <c r="I414" s="203"/>
      <c r="J414" s="203"/>
      <c r="K414" s="203"/>
    </row>
    <row r="415" spans="1:11" x14ac:dyDescent="0.3">
      <c r="A415" s="200"/>
      <c r="B415" s="203"/>
      <c r="C415" s="203"/>
      <c r="D415" s="203"/>
      <c r="E415" s="203"/>
      <c r="F415" s="203"/>
      <c r="G415" s="203"/>
      <c r="H415" s="203"/>
      <c r="I415" s="203"/>
      <c r="J415" s="203"/>
      <c r="K415" s="203"/>
    </row>
    <row r="416" spans="1:11" x14ac:dyDescent="0.3">
      <c r="A416" s="200"/>
      <c r="B416" s="203"/>
      <c r="C416" s="203"/>
      <c r="D416" s="203"/>
      <c r="E416" s="203"/>
      <c r="F416" s="203"/>
      <c r="G416" s="203"/>
      <c r="H416" s="203"/>
      <c r="I416" s="203"/>
      <c r="J416" s="203"/>
      <c r="K416" s="203"/>
    </row>
    <row r="417" spans="1:11" x14ac:dyDescent="0.3">
      <c r="A417" s="200"/>
      <c r="B417" s="203"/>
      <c r="C417" s="203"/>
      <c r="D417" s="203"/>
      <c r="E417" s="203"/>
      <c r="F417" s="203"/>
      <c r="G417" s="203"/>
      <c r="H417" s="203"/>
      <c r="I417" s="203"/>
      <c r="J417" s="203"/>
      <c r="K417" s="203"/>
    </row>
    <row r="418" spans="1:11" x14ac:dyDescent="0.3">
      <c r="A418" s="200"/>
      <c r="B418" s="203"/>
      <c r="C418" s="203"/>
      <c r="D418" s="203"/>
      <c r="E418" s="203"/>
      <c r="F418" s="203"/>
      <c r="G418" s="203"/>
      <c r="H418" s="203"/>
      <c r="I418" s="203"/>
      <c r="J418" s="203"/>
      <c r="K418" s="203"/>
    </row>
    <row r="419" spans="1:11" x14ac:dyDescent="0.3">
      <c r="A419" s="200"/>
      <c r="B419" s="203"/>
      <c r="C419" s="203"/>
      <c r="D419" s="203"/>
      <c r="E419" s="203"/>
      <c r="F419" s="203"/>
      <c r="G419" s="203"/>
      <c r="H419" s="203"/>
      <c r="I419" s="203"/>
      <c r="J419" s="203"/>
      <c r="K419" s="203"/>
    </row>
    <row r="420" spans="1:11" x14ac:dyDescent="0.3">
      <c r="A420" s="200"/>
      <c r="B420" s="203"/>
      <c r="C420" s="203"/>
      <c r="D420" s="203"/>
      <c r="E420" s="203"/>
      <c r="F420" s="203"/>
      <c r="G420" s="203"/>
      <c r="H420" s="203"/>
      <c r="I420" s="203"/>
      <c r="J420" s="203"/>
      <c r="K420" s="203"/>
    </row>
    <row r="421" spans="1:11" x14ac:dyDescent="0.3">
      <c r="A421" s="200"/>
      <c r="B421" s="203"/>
      <c r="C421" s="203"/>
      <c r="D421" s="203"/>
      <c r="E421" s="203"/>
      <c r="F421" s="203"/>
      <c r="G421" s="203"/>
      <c r="H421" s="203"/>
      <c r="I421" s="203"/>
      <c r="J421" s="203"/>
      <c r="K421" s="203"/>
    </row>
    <row r="422" spans="1:11" x14ac:dyDescent="0.3">
      <c r="A422" s="200"/>
      <c r="B422" s="203"/>
      <c r="C422" s="203"/>
      <c r="D422" s="203"/>
      <c r="E422" s="203"/>
      <c r="F422" s="203"/>
      <c r="G422" s="203"/>
      <c r="H422" s="203"/>
      <c r="I422" s="203"/>
      <c r="J422" s="203"/>
      <c r="K422" s="203"/>
    </row>
    <row r="423" spans="1:11" x14ac:dyDescent="0.3">
      <c r="A423" s="200"/>
      <c r="B423" s="203"/>
      <c r="C423" s="203"/>
      <c r="D423" s="203"/>
      <c r="E423" s="203"/>
      <c r="F423" s="203"/>
      <c r="G423" s="203"/>
      <c r="H423" s="203"/>
      <c r="I423" s="203"/>
      <c r="J423" s="203"/>
      <c r="K423" s="203"/>
    </row>
    <row r="424" spans="1:11" x14ac:dyDescent="0.3">
      <c r="A424" s="200"/>
      <c r="B424" s="203"/>
      <c r="C424" s="203"/>
      <c r="D424" s="203"/>
      <c r="E424" s="203"/>
      <c r="F424" s="203"/>
      <c r="G424" s="203"/>
      <c r="H424" s="203"/>
      <c r="I424" s="203"/>
      <c r="J424" s="203"/>
      <c r="K424" s="203"/>
    </row>
    <row r="425" spans="1:11" x14ac:dyDescent="0.3">
      <c r="A425" s="200"/>
      <c r="B425" s="203"/>
      <c r="C425" s="203"/>
      <c r="D425" s="203"/>
      <c r="E425" s="203"/>
      <c r="F425" s="203"/>
      <c r="G425" s="203"/>
      <c r="H425" s="203"/>
      <c r="I425" s="203"/>
      <c r="J425" s="203"/>
      <c r="K425" s="203"/>
    </row>
    <row r="426" spans="1:11" x14ac:dyDescent="0.3">
      <c r="A426" s="200"/>
      <c r="B426" s="203"/>
      <c r="C426" s="203"/>
      <c r="D426" s="203"/>
      <c r="E426" s="203"/>
      <c r="F426" s="203"/>
      <c r="G426" s="203"/>
      <c r="H426" s="203"/>
      <c r="I426" s="203"/>
      <c r="J426" s="203"/>
      <c r="K426" s="203"/>
    </row>
    <row r="427" spans="1:11" x14ac:dyDescent="0.3">
      <c r="A427" s="200"/>
      <c r="B427" s="203"/>
      <c r="C427" s="203"/>
      <c r="D427" s="203"/>
      <c r="E427" s="203"/>
      <c r="F427" s="203"/>
      <c r="G427" s="203"/>
      <c r="H427" s="203"/>
      <c r="I427" s="203"/>
      <c r="J427" s="203"/>
      <c r="K427" s="203"/>
    </row>
    <row r="428" spans="1:11" x14ac:dyDescent="0.3">
      <c r="A428" s="200"/>
      <c r="B428" s="203"/>
      <c r="C428" s="203"/>
      <c r="D428" s="203"/>
      <c r="E428" s="203"/>
      <c r="F428" s="203"/>
      <c r="G428" s="203"/>
      <c r="H428" s="203"/>
      <c r="I428" s="203"/>
      <c r="J428" s="203"/>
      <c r="K428" s="203"/>
    </row>
    <row r="429" spans="1:11" x14ac:dyDescent="0.3">
      <c r="A429" s="200"/>
      <c r="B429" s="203"/>
      <c r="C429" s="203"/>
      <c r="D429" s="203"/>
      <c r="E429" s="203"/>
      <c r="F429" s="203"/>
      <c r="G429" s="203"/>
      <c r="H429" s="203"/>
      <c r="I429" s="203"/>
      <c r="J429" s="203"/>
      <c r="K429" s="203"/>
    </row>
    <row r="430" spans="1:11" x14ac:dyDescent="0.3">
      <c r="A430" s="200"/>
      <c r="B430" s="203"/>
      <c r="C430" s="203"/>
      <c r="D430" s="203"/>
      <c r="E430" s="203"/>
      <c r="F430" s="203"/>
      <c r="G430" s="203"/>
      <c r="H430" s="203"/>
      <c r="I430" s="203"/>
      <c r="J430" s="203"/>
      <c r="K430" s="203"/>
    </row>
    <row r="431" spans="1:11" x14ac:dyDescent="0.3">
      <c r="A431" s="200"/>
      <c r="B431" s="203"/>
      <c r="C431" s="203"/>
      <c r="D431" s="203"/>
      <c r="E431" s="203"/>
      <c r="F431" s="203"/>
      <c r="G431" s="203"/>
      <c r="H431" s="203"/>
      <c r="I431" s="203"/>
      <c r="J431" s="203"/>
      <c r="K431" s="203"/>
    </row>
    <row r="432" spans="1:11" x14ac:dyDescent="0.3">
      <c r="A432" s="200"/>
      <c r="B432" s="203"/>
      <c r="C432" s="203"/>
      <c r="D432" s="203"/>
      <c r="E432" s="203"/>
      <c r="F432" s="203"/>
      <c r="G432" s="203"/>
      <c r="H432" s="203"/>
      <c r="I432" s="203"/>
      <c r="J432" s="203"/>
      <c r="K432" s="203"/>
    </row>
    <row r="433" spans="1:11" x14ac:dyDescent="0.3">
      <c r="A433" s="200"/>
      <c r="B433" s="203"/>
      <c r="C433" s="203"/>
      <c r="D433" s="203"/>
      <c r="E433" s="203"/>
      <c r="F433" s="203"/>
      <c r="G433" s="203"/>
      <c r="H433" s="203"/>
      <c r="I433" s="203"/>
      <c r="J433" s="203"/>
      <c r="K433" s="203"/>
    </row>
    <row r="434" spans="1:11" x14ac:dyDescent="0.3">
      <c r="A434" s="200"/>
      <c r="B434" s="203"/>
      <c r="C434" s="203"/>
      <c r="D434" s="203"/>
      <c r="E434" s="203"/>
      <c r="F434" s="203"/>
      <c r="G434" s="203"/>
      <c r="H434" s="203"/>
      <c r="I434" s="203"/>
      <c r="J434" s="203"/>
      <c r="K434" s="203"/>
    </row>
    <row r="435" spans="1:11" x14ac:dyDescent="0.3">
      <c r="A435" s="200"/>
      <c r="B435" s="203"/>
      <c r="C435" s="203"/>
      <c r="D435" s="203"/>
      <c r="E435" s="203"/>
      <c r="F435" s="203"/>
      <c r="G435" s="203"/>
      <c r="H435" s="203"/>
      <c r="I435" s="203"/>
      <c r="J435" s="203"/>
      <c r="K435" s="203"/>
    </row>
    <row r="436" spans="1:11" x14ac:dyDescent="0.3">
      <c r="A436" s="200"/>
      <c r="B436" s="203"/>
      <c r="C436" s="203"/>
      <c r="D436" s="203"/>
      <c r="E436" s="203"/>
      <c r="F436" s="203"/>
      <c r="G436" s="203"/>
      <c r="H436" s="203"/>
      <c r="I436" s="203"/>
      <c r="J436" s="203"/>
      <c r="K436" s="203"/>
    </row>
    <row r="437" spans="1:11" x14ac:dyDescent="0.3">
      <c r="A437" s="200"/>
      <c r="B437" s="203"/>
      <c r="C437" s="203"/>
      <c r="D437" s="203"/>
      <c r="E437" s="203"/>
      <c r="F437" s="203"/>
      <c r="G437" s="203"/>
      <c r="H437" s="203"/>
      <c r="I437" s="203"/>
      <c r="J437" s="203"/>
      <c r="K437" s="203"/>
    </row>
    <row r="438" spans="1:11" x14ac:dyDescent="0.3">
      <c r="A438" s="200"/>
      <c r="B438" s="203"/>
      <c r="C438" s="203"/>
      <c r="D438" s="203"/>
      <c r="E438" s="203"/>
      <c r="F438" s="203"/>
      <c r="G438" s="203"/>
      <c r="H438" s="203"/>
      <c r="I438" s="203"/>
      <c r="J438" s="203"/>
      <c r="K438" s="203"/>
    </row>
    <row r="439" spans="1:11" x14ac:dyDescent="0.3">
      <c r="A439" s="200"/>
      <c r="B439" s="203"/>
      <c r="C439" s="203"/>
      <c r="D439" s="203"/>
      <c r="E439" s="203"/>
      <c r="F439" s="203"/>
      <c r="G439" s="203"/>
      <c r="H439" s="203"/>
      <c r="I439" s="203"/>
      <c r="J439" s="203"/>
      <c r="K439" s="203"/>
    </row>
    <row r="440" spans="1:11" x14ac:dyDescent="0.3">
      <c r="A440" s="200"/>
      <c r="B440" s="203"/>
      <c r="C440" s="203"/>
      <c r="D440" s="203"/>
      <c r="E440" s="203"/>
      <c r="F440" s="203"/>
      <c r="G440" s="203"/>
      <c r="H440" s="203"/>
      <c r="I440" s="203"/>
      <c r="J440" s="203"/>
      <c r="K440" s="203"/>
    </row>
    <row r="441" spans="1:11" x14ac:dyDescent="0.3">
      <c r="A441" s="200"/>
      <c r="B441" s="203"/>
      <c r="C441" s="203"/>
      <c r="D441" s="203"/>
      <c r="E441" s="203"/>
      <c r="F441" s="203"/>
      <c r="G441" s="203"/>
      <c r="H441" s="203"/>
      <c r="I441" s="203"/>
      <c r="J441" s="203"/>
      <c r="K441" s="203"/>
    </row>
    <row r="442" spans="1:11" x14ac:dyDescent="0.3">
      <c r="A442" s="200"/>
      <c r="B442" s="203"/>
      <c r="C442" s="203"/>
      <c r="D442" s="203"/>
      <c r="E442" s="203"/>
      <c r="F442" s="203"/>
      <c r="G442" s="203"/>
      <c r="H442" s="203"/>
      <c r="I442" s="203"/>
      <c r="J442" s="203"/>
      <c r="K442" s="203"/>
    </row>
    <row r="443" spans="1:11" x14ac:dyDescent="0.3">
      <c r="A443" s="200"/>
      <c r="B443" s="203"/>
      <c r="C443" s="203"/>
      <c r="D443" s="203"/>
      <c r="E443" s="203"/>
      <c r="F443" s="203"/>
      <c r="G443" s="203"/>
      <c r="H443" s="203"/>
      <c r="I443" s="203"/>
      <c r="J443" s="203"/>
      <c r="K443" s="203"/>
    </row>
    <row r="444" spans="1:11" x14ac:dyDescent="0.3">
      <c r="A444" s="200"/>
      <c r="B444" s="203"/>
      <c r="C444" s="203"/>
      <c r="D444" s="203"/>
      <c r="E444" s="203"/>
      <c r="F444" s="203"/>
      <c r="G444" s="203"/>
      <c r="H444" s="203"/>
      <c r="I444" s="203"/>
      <c r="J444" s="203"/>
      <c r="K444" s="203"/>
    </row>
    <row r="445" spans="1:11" x14ac:dyDescent="0.3">
      <c r="A445" s="200"/>
      <c r="B445" s="203"/>
      <c r="C445" s="203"/>
      <c r="D445" s="203"/>
      <c r="E445" s="203"/>
      <c r="F445" s="203"/>
      <c r="G445" s="203"/>
      <c r="H445" s="203"/>
      <c r="I445" s="203"/>
      <c r="J445" s="203"/>
      <c r="K445" s="203"/>
    </row>
    <row r="446" spans="1:11" x14ac:dyDescent="0.3">
      <c r="A446" s="200"/>
      <c r="B446" s="203"/>
      <c r="C446" s="203"/>
      <c r="D446" s="203"/>
      <c r="E446" s="203"/>
      <c r="F446" s="203"/>
      <c r="G446" s="203"/>
      <c r="H446" s="203"/>
      <c r="I446" s="203"/>
      <c r="J446" s="203"/>
      <c r="K446" s="203"/>
    </row>
    <row r="447" spans="1:11" x14ac:dyDescent="0.3">
      <c r="A447" s="200"/>
      <c r="B447" s="203"/>
      <c r="C447" s="203"/>
      <c r="D447" s="203"/>
      <c r="E447" s="203"/>
      <c r="F447" s="203"/>
      <c r="G447" s="203"/>
      <c r="H447" s="203"/>
      <c r="I447" s="203"/>
      <c r="J447" s="203"/>
      <c r="K447" s="203"/>
    </row>
    <row r="448" spans="1:11" x14ac:dyDescent="0.3">
      <c r="A448" s="200"/>
      <c r="B448" s="203"/>
      <c r="C448" s="203"/>
      <c r="D448" s="203"/>
      <c r="E448" s="203"/>
      <c r="F448" s="203"/>
      <c r="G448" s="203"/>
      <c r="H448" s="203"/>
      <c r="I448" s="203"/>
      <c r="J448" s="203"/>
      <c r="K448" s="203"/>
    </row>
    <row r="449" spans="1:11" x14ac:dyDescent="0.3">
      <c r="A449" s="200"/>
      <c r="B449" s="203"/>
      <c r="C449" s="203"/>
      <c r="D449" s="203"/>
      <c r="E449" s="203"/>
      <c r="F449" s="203"/>
      <c r="G449" s="203"/>
      <c r="H449" s="203"/>
      <c r="I449" s="203"/>
      <c r="J449" s="203"/>
      <c r="K449" s="203"/>
    </row>
    <row r="450" spans="1:11" x14ac:dyDescent="0.3">
      <c r="A450" s="200"/>
      <c r="B450" s="203"/>
      <c r="C450" s="203"/>
      <c r="D450" s="203"/>
      <c r="E450" s="203"/>
      <c r="F450" s="203"/>
      <c r="G450" s="203"/>
      <c r="H450" s="203"/>
      <c r="I450" s="203"/>
      <c r="J450" s="203"/>
      <c r="K450" s="203"/>
    </row>
  </sheetData>
  <mergeCells count="64">
    <mergeCell ref="B19:I19"/>
    <mergeCell ref="C21:I21"/>
    <mergeCell ref="C68:D68"/>
    <mergeCell ref="G68:I68"/>
    <mergeCell ref="C69:D69"/>
    <mergeCell ref="E69:F69"/>
    <mergeCell ref="G69:I69"/>
    <mergeCell ref="E68:F68"/>
    <mergeCell ref="C61:D61"/>
    <mergeCell ref="E61:I61"/>
    <mergeCell ref="C46:I46"/>
    <mergeCell ref="C47:I47"/>
    <mergeCell ref="C50:I50"/>
    <mergeCell ref="C51:I51"/>
    <mergeCell ref="C52:I52"/>
    <mergeCell ref="C53:I53"/>
    <mergeCell ref="B10:I10"/>
    <mergeCell ref="B11:I11"/>
    <mergeCell ref="B13:I13"/>
    <mergeCell ref="E16:G16"/>
    <mergeCell ref="E17:G17"/>
    <mergeCell ref="J67:K67"/>
    <mergeCell ref="C25:I25"/>
    <mergeCell ref="B28:I28"/>
    <mergeCell ref="B44:I44"/>
    <mergeCell ref="C45:I45"/>
    <mergeCell ref="C59:I59"/>
    <mergeCell ref="J70:K70"/>
    <mergeCell ref="N24:S24"/>
    <mergeCell ref="B23:K23"/>
    <mergeCell ref="J68:K68"/>
    <mergeCell ref="B72:K72"/>
    <mergeCell ref="C62:D62"/>
    <mergeCell ref="E62:I62"/>
    <mergeCell ref="C63:D63"/>
    <mergeCell ref="E63:I63"/>
    <mergeCell ref="B65:K65"/>
    <mergeCell ref="C70:D70"/>
    <mergeCell ref="C54:I54"/>
    <mergeCell ref="C55:I55"/>
    <mergeCell ref="C56:I56"/>
    <mergeCell ref="B58:I58"/>
    <mergeCell ref="J69:K69"/>
    <mergeCell ref="G89:L89"/>
    <mergeCell ref="E75:G75"/>
    <mergeCell ref="H75:I75"/>
    <mergeCell ref="E76:G76"/>
    <mergeCell ref="H76:I76"/>
    <mergeCell ref="A1:D1"/>
    <mergeCell ref="G70:I70"/>
    <mergeCell ref="E70:F70"/>
    <mergeCell ref="E77:G77"/>
    <mergeCell ref="H77:I77"/>
    <mergeCell ref="E74:G74"/>
    <mergeCell ref="H74:I74"/>
    <mergeCell ref="B4:I4"/>
    <mergeCell ref="B5:I5"/>
    <mergeCell ref="B6:I6"/>
    <mergeCell ref="B7:I7"/>
    <mergeCell ref="B8:I8"/>
    <mergeCell ref="B9:I9"/>
    <mergeCell ref="C67:D67"/>
    <mergeCell ref="E67:F67"/>
    <mergeCell ref="G67:I67"/>
  </mergeCells>
  <hyperlinks>
    <hyperlink ref="B79" location="'1. Scope (description)'!A1" display="Back" xr:uid="{15F9F61D-E8AB-436D-8520-FCA01CFC5E5A}"/>
    <hyperlink ref="G89" r:id="rId1" xr:uid="{E296E608-0CAF-4E77-BE0E-540D5A7E4536}"/>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45" r:id="rId5" name="Check Box 45">
              <controlPr defaultSize="0" autoFill="0" autoLine="0" autoPict="0">
                <anchor moveWithCells="1">
                  <from>
                    <xdr:col>6</xdr:col>
                    <xdr:colOff>388620</xdr:colOff>
                    <xdr:row>389</xdr:row>
                    <xdr:rowOff>121920</xdr:rowOff>
                  </from>
                  <to>
                    <xdr:col>7</xdr:col>
                    <xdr:colOff>60960</xdr:colOff>
                    <xdr:row>390</xdr:row>
                    <xdr:rowOff>99060</xdr:rowOff>
                  </to>
                </anchor>
              </controlPr>
            </control>
          </mc:Choice>
        </mc:AlternateContent>
        <mc:AlternateContent xmlns:mc="http://schemas.openxmlformats.org/markup-compatibility/2006">
          <mc:Choice Requires="x14">
            <control shapeId="102446" r:id="rId6" name="Check Box 46">
              <controlPr defaultSize="0" autoFill="0" autoLine="0" autoPict="0">
                <anchor moveWithCells="1">
                  <from>
                    <xdr:col>6</xdr:col>
                    <xdr:colOff>274320</xdr:colOff>
                    <xdr:row>388</xdr:row>
                    <xdr:rowOff>38100</xdr:rowOff>
                  </from>
                  <to>
                    <xdr:col>6</xdr:col>
                    <xdr:colOff>449580</xdr:colOff>
                    <xdr:row>389</xdr:row>
                    <xdr:rowOff>7620</xdr:rowOff>
                  </to>
                </anchor>
              </controlPr>
            </control>
          </mc:Choice>
        </mc:AlternateContent>
        <mc:AlternateContent xmlns:mc="http://schemas.openxmlformats.org/markup-compatibility/2006">
          <mc:Choice Requires="x14">
            <control shapeId="102447" r:id="rId7" name="Check Box 47">
              <controlPr defaultSize="0" autoFill="0" autoLine="0" autoPict="0">
                <anchor moveWithCells="1">
                  <from>
                    <xdr:col>6</xdr:col>
                    <xdr:colOff>259080</xdr:colOff>
                    <xdr:row>386</xdr:row>
                    <xdr:rowOff>160020</xdr:rowOff>
                  </from>
                  <to>
                    <xdr:col>6</xdr:col>
                    <xdr:colOff>426720</xdr:colOff>
                    <xdr:row>387</xdr:row>
                    <xdr:rowOff>137160</xdr:rowOff>
                  </to>
                </anchor>
              </controlPr>
            </control>
          </mc:Choice>
        </mc:AlternateContent>
        <mc:AlternateContent xmlns:mc="http://schemas.openxmlformats.org/markup-compatibility/2006">
          <mc:Choice Requires="x14">
            <control shapeId="102448" r:id="rId8" name="Check Box 48">
              <controlPr defaultSize="0" autoFill="0" autoLine="0" autoPict="0">
                <anchor moveWithCells="1">
                  <from>
                    <xdr:col>6</xdr:col>
                    <xdr:colOff>228600</xdr:colOff>
                    <xdr:row>384</xdr:row>
                    <xdr:rowOff>365760</xdr:rowOff>
                  </from>
                  <to>
                    <xdr:col>6</xdr:col>
                    <xdr:colOff>403860</xdr:colOff>
                    <xdr:row>385</xdr:row>
                    <xdr:rowOff>160020</xdr:rowOff>
                  </to>
                </anchor>
              </controlPr>
            </control>
          </mc:Choice>
        </mc:AlternateContent>
        <mc:AlternateContent xmlns:mc="http://schemas.openxmlformats.org/markup-compatibility/2006">
          <mc:Choice Requires="x14">
            <control shapeId="102449" r:id="rId9" name="Check Box 49">
              <controlPr defaultSize="0" autoFill="0" autoLine="0" autoPict="0">
                <anchor moveWithCells="1">
                  <from>
                    <xdr:col>8</xdr:col>
                    <xdr:colOff>1379220</xdr:colOff>
                    <xdr:row>145</xdr:row>
                    <xdr:rowOff>0</xdr:rowOff>
                  </from>
                  <to>
                    <xdr:col>8</xdr:col>
                    <xdr:colOff>1554480</xdr:colOff>
                    <xdr:row>145</xdr:row>
                    <xdr:rowOff>160020</xdr:rowOff>
                  </to>
                </anchor>
              </controlPr>
            </control>
          </mc:Choice>
        </mc:AlternateContent>
        <mc:AlternateContent xmlns:mc="http://schemas.openxmlformats.org/markup-compatibility/2006">
          <mc:Choice Requires="x14">
            <control shapeId="102450" r:id="rId10" name="Check Box 50">
              <controlPr defaultSize="0" autoFill="0" autoLine="0" autoPict="0">
                <anchor moveWithCells="1">
                  <from>
                    <xdr:col>8</xdr:col>
                    <xdr:colOff>1104900</xdr:colOff>
                    <xdr:row>145</xdr:row>
                    <xdr:rowOff>0</xdr:rowOff>
                  </from>
                  <to>
                    <xdr:col>8</xdr:col>
                    <xdr:colOff>1280160</xdr:colOff>
                    <xdr:row>145</xdr:row>
                    <xdr:rowOff>160020</xdr:rowOff>
                  </to>
                </anchor>
              </controlPr>
            </control>
          </mc:Choice>
        </mc:AlternateContent>
        <mc:AlternateContent xmlns:mc="http://schemas.openxmlformats.org/markup-compatibility/2006">
          <mc:Choice Requires="x14">
            <control shapeId="102451" r:id="rId11" name="Check Box 51">
              <controlPr defaultSize="0" autoFill="0" autoLine="0" autoPict="0">
                <anchor moveWithCells="1">
                  <from>
                    <xdr:col>8</xdr:col>
                    <xdr:colOff>1074420</xdr:colOff>
                    <xdr:row>145</xdr:row>
                    <xdr:rowOff>0</xdr:rowOff>
                  </from>
                  <to>
                    <xdr:col>8</xdr:col>
                    <xdr:colOff>1249680</xdr:colOff>
                    <xdr:row>145</xdr:row>
                    <xdr:rowOff>160020</xdr:rowOff>
                  </to>
                </anchor>
              </controlPr>
            </control>
          </mc:Choice>
        </mc:AlternateContent>
        <mc:AlternateContent xmlns:mc="http://schemas.openxmlformats.org/markup-compatibility/2006">
          <mc:Choice Requires="x14">
            <control shapeId="102452" r:id="rId12" name="Check Box 52">
              <controlPr defaultSize="0" autoFill="0" autoLine="0" autoPict="0">
                <anchor moveWithCells="1">
                  <from>
                    <xdr:col>8</xdr:col>
                    <xdr:colOff>784860</xdr:colOff>
                    <xdr:row>145</xdr:row>
                    <xdr:rowOff>0</xdr:rowOff>
                  </from>
                  <to>
                    <xdr:col>8</xdr:col>
                    <xdr:colOff>952500</xdr:colOff>
                    <xdr:row>145</xdr:row>
                    <xdr:rowOff>160020</xdr:rowOff>
                  </to>
                </anchor>
              </controlPr>
            </control>
          </mc:Choice>
        </mc:AlternateContent>
        <mc:AlternateContent xmlns:mc="http://schemas.openxmlformats.org/markup-compatibility/2006">
          <mc:Choice Requires="x14">
            <control shapeId="102464" r:id="rId13" name="Check Box 64">
              <controlPr defaultSize="0" autoFill="0" autoLine="0" autoPict="0">
                <anchor moveWithCells="1">
                  <from>
                    <xdr:col>2</xdr:col>
                    <xdr:colOff>7620</xdr:colOff>
                    <xdr:row>30</xdr:row>
                    <xdr:rowOff>7620</xdr:rowOff>
                  </from>
                  <to>
                    <xdr:col>2</xdr:col>
                    <xdr:colOff>182880</xdr:colOff>
                    <xdr:row>30</xdr:row>
                    <xdr:rowOff>175260</xdr:rowOff>
                  </to>
                </anchor>
              </controlPr>
            </control>
          </mc:Choice>
        </mc:AlternateContent>
        <mc:AlternateContent xmlns:mc="http://schemas.openxmlformats.org/markup-compatibility/2006">
          <mc:Choice Requires="x14">
            <control shapeId="102465" r:id="rId14" name="Check Box 65">
              <controlPr defaultSize="0" autoFill="0" autoLine="0" autoPict="0">
                <anchor moveWithCells="1">
                  <from>
                    <xdr:col>2</xdr:col>
                    <xdr:colOff>7620</xdr:colOff>
                    <xdr:row>31</xdr:row>
                    <xdr:rowOff>7620</xdr:rowOff>
                  </from>
                  <to>
                    <xdr:col>2</xdr:col>
                    <xdr:colOff>182880</xdr:colOff>
                    <xdr:row>31</xdr:row>
                    <xdr:rowOff>175260</xdr:rowOff>
                  </to>
                </anchor>
              </controlPr>
            </control>
          </mc:Choice>
        </mc:AlternateContent>
        <mc:AlternateContent xmlns:mc="http://schemas.openxmlformats.org/markup-compatibility/2006">
          <mc:Choice Requires="x14">
            <control shapeId="102466" r:id="rId15" name="Check Box 66">
              <controlPr defaultSize="0" autoFill="0" autoLine="0" autoPict="0">
                <anchor moveWithCells="1">
                  <from>
                    <xdr:col>2</xdr:col>
                    <xdr:colOff>7620</xdr:colOff>
                    <xdr:row>32</xdr:row>
                    <xdr:rowOff>7620</xdr:rowOff>
                  </from>
                  <to>
                    <xdr:col>2</xdr:col>
                    <xdr:colOff>182880</xdr:colOff>
                    <xdr:row>32</xdr:row>
                    <xdr:rowOff>175260</xdr:rowOff>
                  </to>
                </anchor>
              </controlPr>
            </control>
          </mc:Choice>
        </mc:AlternateContent>
        <mc:AlternateContent xmlns:mc="http://schemas.openxmlformats.org/markup-compatibility/2006">
          <mc:Choice Requires="x14">
            <control shapeId="102467" r:id="rId16" name="Check Box 67">
              <controlPr defaultSize="0" autoFill="0" autoLine="0" autoPict="0">
                <anchor moveWithCells="1">
                  <from>
                    <xdr:col>2</xdr:col>
                    <xdr:colOff>7620</xdr:colOff>
                    <xdr:row>33</xdr:row>
                    <xdr:rowOff>7620</xdr:rowOff>
                  </from>
                  <to>
                    <xdr:col>2</xdr:col>
                    <xdr:colOff>182880</xdr:colOff>
                    <xdr:row>33</xdr:row>
                    <xdr:rowOff>175260</xdr:rowOff>
                  </to>
                </anchor>
              </controlPr>
            </control>
          </mc:Choice>
        </mc:AlternateContent>
        <mc:AlternateContent xmlns:mc="http://schemas.openxmlformats.org/markup-compatibility/2006">
          <mc:Choice Requires="x14">
            <control shapeId="102468" r:id="rId17" name="Check Box 68">
              <controlPr defaultSize="0" autoFill="0" autoLine="0" autoPict="0">
                <anchor moveWithCells="1">
                  <from>
                    <xdr:col>2</xdr:col>
                    <xdr:colOff>7620</xdr:colOff>
                    <xdr:row>34</xdr:row>
                    <xdr:rowOff>7620</xdr:rowOff>
                  </from>
                  <to>
                    <xdr:col>2</xdr:col>
                    <xdr:colOff>182880</xdr:colOff>
                    <xdr:row>34</xdr:row>
                    <xdr:rowOff>175260</xdr:rowOff>
                  </to>
                </anchor>
              </controlPr>
            </control>
          </mc:Choice>
        </mc:AlternateContent>
        <mc:AlternateContent xmlns:mc="http://schemas.openxmlformats.org/markup-compatibility/2006">
          <mc:Choice Requires="x14">
            <control shapeId="102469" r:id="rId18" name="Check Box 69">
              <controlPr defaultSize="0" autoFill="0" autoLine="0" autoPict="0">
                <anchor moveWithCells="1">
                  <from>
                    <xdr:col>2</xdr:col>
                    <xdr:colOff>7620</xdr:colOff>
                    <xdr:row>35</xdr:row>
                    <xdr:rowOff>7620</xdr:rowOff>
                  </from>
                  <to>
                    <xdr:col>2</xdr:col>
                    <xdr:colOff>182880</xdr:colOff>
                    <xdr:row>35</xdr:row>
                    <xdr:rowOff>175260</xdr:rowOff>
                  </to>
                </anchor>
              </controlPr>
            </control>
          </mc:Choice>
        </mc:AlternateContent>
        <mc:AlternateContent xmlns:mc="http://schemas.openxmlformats.org/markup-compatibility/2006">
          <mc:Choice Requires="x14">
            <control shapeId="102470" r:id="rId19" name="Check Box 70">
              <controlPr defaultSize="0" autoFill="0" autoLine="0" autoPict="0">
                <anchor moveWithCells="1">
                  <from>
                    <xdr:col>2</xdr:col>
                    <xdr:colOff>7620</xdr:colOff>
                    <xdr:row>36</xdr:row>
                    <xdr:rowOff>7620</xdr:rowOff>
                  </from>
                  <to>
                    <xdr:col>2</xdr:col>
                    <xdr:colOff>182880</xdr:colOff>
                    <xdr:row>36</xdr:row>
                    <xdr:rowOff>175260</xdr:rowOff>
                  </to>
                </anchor>
              </controlPr>
            </control>
          </mc:Choice>
        </mc:AlternateContent>
        <mc:AlternateContent xmlns:mc="http://schemas.openxmlformats.org/markup-compatibility/2006">
          <mc:Choice Requires="x14">
            <control shapeId="102471" r:id="rId20" name="Check Box 71">
              <controlPr defaultSize="0" autoFill="0" autoLine="0" autoPict="0">
                <anchor moveWithCells="1">
                  <from>
                    <xdr:col>2</xdr:col>
                    <xdr:colOff>7620</xdr:colOff>
                    <xdr:row>37</xdr:row>
                    <xdr:rowOff>7620</xdr:rowOff>
                  </from>
                  <to>
                    <xdr:col>2</xdr:col>
                    <xdr:colOff>182880</xdr:colOff>
                    <xdr:row>37</xdr:row>
                    <xdr:rowOff>175260</xdr:rowOff>
                  </to>
                </anchor>
              </controlPr>
            </control>
          </mc:Choice>
        </mc:AlternateContent>
        <mc:AlternateContent xmlns:mc="http://schemas.openxmlformats.org/markup-compatibility/2006">
          <mc:Choice Requires="x14">
            <control shapeId="102472" r:id="rId21" name="Check Box 72">
              <controlPr defaultSize="0" autoFill="0" autoLine="0" autoPict="0">
                <anchor moveWithCells="1">
                  <from>
                    <xdr:col>2</xdr:col>
                    <xdr:colOff>7620</xdr:colOff>
                    <xdr:row>38</xdr:row>
                    <xdr:rowOff>7620</xdr:rowOff>
                  </from>
                  <to>
                    <xdr:col>2</xdr:col>
                    <xdr:colOff>182880</xdr:colOff>
                    <xdr:row>38</xdr:row>
                    <xdr:rowOff>175260</xdr:rowOff>
                  </to>
                </anchor>
              </controlPr>
            </control>
          </mc:Choice>
        </mc:AlternateContent>
        <mc:AlternateContent xmlns:mc="http://schemas.openxmlformats.org/markup-compatibility/2006">
          <mc:Choice Requires="x14">
            <control shapeId="102473" r:id="rId22" name="Check Box 73">
              <controlPr defaultSize="0" autoFill="0" autoLine="0" autoPict="0">
                <anchor moveWithCells="1">
                  <from>
                    <xdr:col>2</xdr:col>
                    <xdr:colOff>7620</xdr:colOff>
                    <xdr:row>39</xdr:row>
                    <xdr:rowOff>7620</xdr:rowOff>
                  </from>
                  <to>
                    <xdr:col>2</xdr:col>
                    <xdr:colOff>182880</xdr:colOff>
                    <xdr:row>39</xdr:row>
                    <xdr:rowOff>175260</xdr:rowOff>
                  </to>
                </anchor>
              </controlPr>
            </control>
          </mc:Choice>
        </mc:AlternateContent>
        <mc:AlternateContent xmlns:mc="http://schemas.openxmlformats.org/markup-compatibility/2006">
          <mc:Choice Requires="x14">
            <control shapeId="102474" r:id="rId23" name="Check Box 74">
              <controlPr defaultSize="0" autoFill="0" autoLine="0" autoPict="0">
                <anchor moveWithCells="1">
                  <from>
                    <xdr:col>2</xdr:col>
                    <xdr:colOff>7620</xdr:colOff>
                    <xdr:row>40</xdr:row>
                    <xdr:rowOff>7620</xdr:rowOff>
                  </from>
                  <to>
                    <xdr:col>2</xdr:col>
                    <xdr:colOff>182880</xdr:colOff>
                    <xdr:row>40</xdr:row>
                    <xdr:rowOff>175260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B255-8AB9-4007-8919-EE9B75794F4A}">
  <sheetPr codeName="Sheet4">
    <tabColor theme="9" tint="-0.249977111117893"/>
  </sheetPr>
  <dimension ref="A1:Z394"/>
  <sheetViews>
    <sheetView showGridLines="0" topLeftCell="A37" workbookViewId="0">
      <selection activeCell="H68" sqref="H68"/>
    </sheetView>
  </sheetViews>
  <sheetFormatPr defaultRowHeight="14.4" x14ac:dyDescent="0.3"/>
  <cols>
    <col min="1" max="1" width="25.33203125" style="57" customWidth="1"/>
    <col min="2" max="2" width="3.33203125" style="57" customWidth="1"/>
    <col min="3" max="3" width="25.5546875" style="1" customWidth="1"/>
    <col min="4" max="4" width="20.109375" style="1" customWidth="1"/>
    <col min="5" max="5" width="23.109375" style="1" customWidth="1"/>
    <col min="6" max="6" width="22.44140625" style="1" customWidth="1"/>
    <col min="7" max="7" width="10.33203125" style="25" customWidth="1"/>
    <col min="8" max="11" width="20.5546875" style="25" customWidth="1"/>
    <col min="12" max="26" width="9.109375" style="25"/>
  </cols>
  <sheetData>
    <row r="1" spans="1:7" ht="31.2" x14ac:dyDescent="0.3">
      <c r="A1" s="732" t="s">
        <v>1378</v>
      </c>
      <c r="B1" s="732"/>
      <c r="C1" s="732"/>
      <c r="D1" s="51"/>
      <c r="E1" s="51"/>
      <c r="F1" s="51"/>
      <c r="G1" s="2"/>
    </row>
    <row r="2" spans="1:7" x14ac:dyDescent="0.3">
      <c r="A2" s="128"/>
      <c r="B2" s="128"/>
      <c r="C2" s="51"/>
      <c r="D2" s="51"/>
      <c r="E2" s="51"/>
      <c r="F2" s="10"/>
      <c r="G2" s="2"/>
    </row>
    <row r="3" spans="1:7" x14ac:dyDescent="0.3">
      <c r="A3" s="126" t="s">
        <v>6</v>
      </c>
      <c r="B3" s="128"/>
      <c r="C3" s="51"/>
      <c r="D3" s="51"/>
      <c r="E3" s="51"/>
      <c r="F3" s="51"/>
      <c r="G3" s="2"/>
    </row>
    <row r="4" spans="1:7" ht="18" customHeight="1" x14ac:dyDescent="0.3">
      <c r="A4" s="128" t="s">
        <v>4</v>
      </c>
      <c r="B4" s="797" t="s">
        <v>1252</v>
      </c>
      <c r="C4" s="797"/>
      <c r="D4" s="797"/>
      <c r="E4" s="797"/>
      <c r="F4" s="797"/>
      <c r="G4" s="2"/>
    </row>
    <row r="5" spans="1:7" ht="18.75" customHeight="1" x14ac:dyDescent="0.3">
      <c r="A5" s="128" t="s">
        <v>2</v>
      </c>
      <c r="B5" s="799" t="s">
        <v>1352</v>
      </c>
      <c r="C5" s="799"/>
      <c r="D5" s="799"/>
      <c r="E5" s="799"/>
      <c r="F5" s="799"/>
      <c r="G5" s="149"/>
    </row>
    <row r="6" spans="1:7" x14ac:dyDescent="0.3">
      <c r="A6" s="128" t="s">
        <v>3</v>
      </c>
      <c r="B6" s="798" t="s">
        <v>1353</v>
      </c>
      <c r="C6" s="798"/>
      <c r="D6" s="798"/>
      <c r="E6" s="798"/>
      <c r="F6" s="798"/>
      <c r="G6" s="2"/>
    </row>
    <row r="7" spans="1:7" ht="30.75" customHeight="1" x14ac:dyDescent="0.3">
      <c r="A7" s="131" t="s">
        <v>1</v>
      </c>
      <c r="B7" s="786" t="s">
        <v>1253</v>
      </c>
      <c r="C7" s="786"/>
      <c r="D7" s="786"/>
      <c r="E7" s="786"/>
      <c r="F7" s="786"/>
      <c r="G7" s="150"/>
    </row>
    <row r="8" spans="1:7" ht="15" customHeight="1" x14ac:dyDescent="0.3">
      <c r="A8" s="128" t="s">
        <v>5</v>
      </c>
      <c r="B8" s="786" t="s">
        <v>188</v>
      </c>
      <c r="C8" s="786"/>
      <c r="D8" s="786"/>
      <c r="E8" s="786"/>
      <c r="F8" s="786"/>
      <c r="G8" s="150"/>
    </row>
    <row r="9" spans="1:7" ht="30" customHeight="1" x14ac:dyDescent="0.3">
      <c r="A9" s="136"/>
      <c r="B9" s="57" t="s">
        <v>28</v>
      </c>
      <c r="C9" s="736" t="s">
        <v>1254</v>
      </c>
      <c r="D9" s="736"/>
      <c r="E9" s="736"/>
      <c r="F9" s="736"/>
      <c r="G9" s="151"/>
    </row>
    <row r="10" spans="1:7" ht="15" customHeight="1" x14ac:dyDescent="0.3">
      <c r="A10" s="136"/>
      <c r="B10" s="57" t="s">
        <v>29</v>
      </c>
      <c r="C10" s="786" t="s">
        <v>1351</v>
      </c>
      <c r="D10" s="786"/>
      <c r="E10" s="786"/>
      <c r="F10" s="786"/>
      <c r="G10" s="150"/>
    </row>
    <row r="11" spans="1:7" ht="15" customHeight="1" x14ac:dyDescent="0.3">
      <c r="A11" s="128"/>
      <c r="B11" s="155" t="s">
        <v>185</v>
      </c>
      <c r="C11" s="785" t="s">
        <v>190</v>
      </c>
      <c r="D11" s="785"/>
      <c r="E11" s="785"/>
      <c r="F11" s="785"/>
      <c r="G11" s="150"/>
    </row>
    <row r="12" spans="1:7" ht="15" customHeight="1" x14ac:dyDescent="0.3">
      <c r="A12" s="130"/>
      <c r="B12" s="155" t="s">
        <v>185</v>
      </c>
      <c r="C12" s="785" t="s">
        <v>242</v>
      </c>
      <c r="D12" s="785"/>
      <c r="E12" s="785"/>
      <c r="F12" s="785"/>
      <c r="G12" s="150"/>
    </row>
    <row r="13" spans="1:7" ht="15" customHeight="1" x14ac:dyDescent="0.3">
      <c r="A13" s="130"/>
      <c r="B13" s="155" t="s">
        <v>185</v>
      </c>
      <c r="C13" s="785" t="s">
        <v>1255</v>
      </c>
      <c r="D13" s="785"/>
      <c r="E13" s="785"/>
      <c r="F13" s="785"/>
      <c r="G13" s="150"/>
    </row>
    <row r="14" spans="1:7" ht="15" customHeight="1" x14ac:dyDescent="0.3">
      <c r="A14" s="130"/>
      <c r="B14" s="155" t="s">
        <v>185</v>
      </c>
      <c r="C14" s="785" t="s">
        <v>1256</v>
      </c>
      <c r="D14" s="785"/>
      <c r="E14" s="785"/>
      <c r="F14" s="785"/>
      <c r="G14" s="150"/>
    </row>
    <row r="15" spans="1:7" ht="15" customHeight="1" x14ac:dyDescent="0.3">
      <c r="A15" s="130"/>
      <c r="B15" s="155" t="s">
        <v>185</v>
      </c>
      <c r="C15" s="785" t="s">
        <v>1257</v>
      </c>
      <c r="D15" s="785"/>
      <c r="E15" s="785"/>
      <c r="F15" s="785"/>
      <c r="G15" s="150"/>
    </row>
    <row r="16" spans="1:7" x14ac:dyDescent="0.3">
      <c r="A16" s="61" t="s">
        <v>7</v>
      </c>
      <c r="B16" s="143"/>
      <c r="C16" s="52"/>
      <c r="D16" s="52"/>
      <c r="E16" s="52"/>
      <c r="F16" s="52"/>
      <c r="G16" s="2"/>
    </row>
    <row r="17" spans="1:26" ht="16.5" customHeight="1" x14ac:dyDescent="0.3">
      <c r="A17" s="62" t="s">
        <v>179</v>
      </c>
      <c r="B17" s="782" t="s">
        <v>1260</v>
      </c>
      <c r="C17" s="782"/>
      <c r="D17" s="782"/>
      <c r="E17" s="782"/>
      <c r="F17" s="782"/>
      <c r="G17" s="152"/>
    </row>
    <row r="18" spans="1:26" ht="16.5" customHeight="1" x14ac:dyDescent="0.3">
      <c r="A18" s="62" t="s">
        <v>243</v>
      </c>
      <c r="B18" s="782" t="s">
        <v>1258</v>
      </c>
      <c r="C18" s="782"/>
      <c r="D18" s="782"/>
      <c r="E18" s="782"/>
      <c r="F18" s="782"/>
      <c r="G18" s="153"/>
    </row>
    <row r="19" spans="1:26" x14ac:dyDescent="0.3">
      <c r="A19" s="137" t="s">
        <v>180</v>
      </c>
      <c r="B19" s="782" t="s">
        <v>1259</v>
      </c>
      <c r="C19" s="782"/>
      <c r="D19" s="782"/>
      <c r="E19" s="782"/>
      <c r="F19" s="782"/>
      <c r="G19" s="152"/>
    </row>
    <row r="20" spans="1:26" x14ac:dyDescent="0.3">
      <c r="A20" s="137" t="s">
        <v>181</v>
      </c>
      <c r="B20" s="782" t="s">
        <v>189</v>
      </c>
      <c r="C20" s="782"/>
      <c r="D20" s="782"/>
      <c r="E20" s="782"/>
      <c r="F20" s="782"/>
      <c r="G20" s="152"/>
    </row>
    <row r="21" spans="1:26" x14ac:dyDescent="0.3">
      <c r="A21" s="62"/>
      <c r="B21" s="783"/>
      <c r="C21" s="783"/>
      <c r="D21" s="783"/>
      <c r="E21" s="783"/>
      <c r="F21" s="783"/>
      <c r="G21" s="783"/>
    </row>
    <row r="22" spans="1:26" x14ac:dyDescent="0.3">
      <c r="A22" s="126" t="s">
        <v>9</v>
      </c>
      <c r="B22" s="782" t="s">
        <v>1261</v>
      </c>
      <c r="C22" s="782"/>
      <c r="D22" s="782"/>
      <c r="E22" s="782"/>
      <c r="F22" s="782"/>
      <c r="G22" s="152"/>
    </row>
    <row r="23" spans="1:26" x14ac:dyDescent="0.3">
      <c r="A23" s="132"/>
      <c r="B23" s="783"/>
      <c r="C23" s="783"/>
      <c r="D23" s="783"/>
      <c r="E23" s="783"/>
      <c r="F23" s="783"/>
      <c r="G23" s="783"/>
    </row>
    <row r="24" spans="1:26" x14ac:dyDescent="0.3">
      <c r="A24" s="128"/>
      <c r="B24" s="784" t="s">
        <v>182</v>
      </c>
      <c r="C24" s="784"/>
      <c r="D24" s="784"/>
      <c r="E24" s="784"/>
      <c r="F24" s="784"/>
      <c r="G24" s="2"/>
    </row>
    <row r="25" spans="1:26" ht="35.25" customHeight="1" x14ac:dyDescent="0.3">
      <c r="A25" s="128"/>
      <c r="B25" s="57" t="s">
        <v>48</v>
      </c>
      <c r="C25" s="803" t="s">
        <v>1272</v>
      </c>
      <c r="D25" s="804"/>
      <c r="E25" s="804"/>
      <c r="F25" s="804"/>
      <c r="G25" s="401"/>
      <c r="Z25"/>
    </row>
    <row r="26" spans="1:26" ht="15" customHeight="1" x14ac:dyDescent="0.3">
      <c r="A26" s="141"/>
      <c r="B26" s="786" t="s">
        <v>184</v>
      </c>
      <c r="C26" s="786"/>
      <c r="D26" s="786"/>
      <c r="E26" s="786"/>
      <c r="F26" s="786"/>
      <c r="G26" s="150"/>
      <c r="Z26"/>
    </row>
    <row r="27" spans="1:26" ht="15" customHeight="1" x14ac:dyDescent="0.3">
      <c r="A27" s="145"/>
      <c r="B27" s="155" t="s">
        <v>185</v>
      </c>
      <c r="C27" s="800" t="s">
        <v>1262</v>
      </c>
      <c r="D27" s="800"/>
      <c r="E27" s="800"/>
      <c r="F27" s="800"/>
      <c r="G27" s="139"/>
      <c r="Z27"/>
    </row>
    <row r="28" spans="1:26" ht="15" customHeight="1" x14ac:dyDescent="0.3">
      <c r="A28" s="145"/>
      <c r="B28" s="155" t="s">
        <v>185</v>
      </c>
      <c r="C28" s="800" t="s">
        <v>1320</v>
      </c>
      <c r="D28" s="800"/>
      <c r="E28" s="800"/>
      <c r="F28" s="800"/>
      <c r="G28" s="139"/>
      <c r="Z28"/>
    </row>
    <row r="29" spans="1:26" ht="14.25" customHeight="1" x14ac:dyDescent="0.3">
      <c r="A29" s="104"/>
      <c r="B29" s="155" t="s">
        <v>185</v>
      </c>
      <c r="C29" s="800" t="s">
        <v>1263</v>
      </c>
      <c r="D29" s="800"/>
      <c r="E29" s="800"/>
      <c r="F29" s="800"/>
      <c r="G29" s="139"/>
      <c r="Z29"/>
    </row>
    <row r="30" spans="1:26" s="154" customFormat="1" ht="17.25" customHeight="1" x14ac:dyDescent="0.3">
      <c r="A30" s="141"/>
      <c r="B30" s="155" t="s">
        <v>185</v>
      </c>
      <c r="C30" s="786" t="s">
        <v>1682</v>
      </c>
      <c r="D30" s="786"/>
      <c r="E30" s="786"/>
      <c r="F30" s="786"/>
      <c r="G30" s="139"/>
      <c r="H30" s="56"/>
      <c r="I30" s="56"/>
      <c r="J30" s="56"/>
      <c r="K30" s="56"/>
      <c r="L30" s="56"/>
      <c r="M30" s="56"/>
      <c r="N30" s="56"/>
      <c r="O30" s="56"/>
      <c r="P30" s="56"/>
      <c r="Q30" s="56"/>
      <c r="R30" s="56"/>
      <c r="S30" s="56"/>
      <c r="T30" s="56"/>
      <c r="U30" s="56"/>
      <c r="V30" s="56"/>
      <c r="W30" s="56"/>
      <c r="X30" s="56"/>
      <c r="Y30" s="56"/>
    </row>
    <row r="31" spans="1:26" ht="33" customHeight="1" x14ac:dyDescent="0.3">
      <c r="A31" s="104"/>
      <c r="B31" s="155" t="s">
        <v>185</v>
      </c>
      <c r="C31" s="786" t="s">
        <v>1366</v>
      </c>
      <c r="D31" s="786"/>
      <c r="E31" s="786"/>
      <c r="F31" s="786"/>
      <c r="G31" s="139"/>
      <c r="Z31"/>
    </row>
    <row r="32" spans="1:26" ht="15" thickBot="1" x14ac:dyDescent="0.35">
      <c r="A32" s="104"/>
      <c r="B32" s="139"/>
      <c r="C32" s="51"/>
      <c r="D32" s="139"/>
      <c r="E32" s="139"/>
      <c r="F32" s="139"/>
      <c r="G32" s="139"/>
      <c r="Z32"/>
    </row>
    <row r="33" spans="1:26" ht="37.5" customHeight="1" thickBot="1" x14ac:dyDescent="0.35">
      <c r="A33" s="130"/>
      <c r="B33" s="131"/>
      <c r="C33" s="412" t="s">
        <v>191</v>
      </c>
      <c r="E33" s="414" t="s">
        <v>1322</v>
      </c>
      <c r="F33" s="138"/>
      <c r="G33" s="131"/>
      <c r="Z33"/>
    </row>
    <row r="34" spans="1:26" x14ac:dyDescent="0.3">
      <c r="A34" s="128"/>
      <c r="B34" s="128"/>
      <c r="C34" s="51"/>
      <c r="D34" s="51"/>
      <c r="E34" s="51"/>
      <c r="F34" s="10"/>
      <c r="G34" s="2"/>
    </row>
    <row r="35" spans="1:26" ht="18" customHeight="1" x14ac:dyDescent="0.3">
      <c r="A35" s="128"/>
      <c r="B35" s="805" t="s">
        <v>1264</v>
      </c>
      <c r="C35" s="805"/>
      <c r="D35" s="805"/>
      <c r="E35" s="805"/>
      <c r="F35" s="805"/>
      <c r="G35" s="2"/>
    </row>
    <row r="36" spans="1:26" x14ac:dyDescent="0.3">
      <c r="A36" s="159"/>
      <c r="B36" s="128" t="s">
        <v>48</v>
      </c>
      <c r="C36" s="806" t="s">
        <v>192</v>
      </c>
      <c r="D36" s="806"/>
      <c r="E36" s="806"/>
      <c r="F36" s="806"/>
      <c r="G36" s="2"/>
    </row>
    <row r="37" spans="1:26" ht="30" customHeight="1" x14ac:dyDescent="0.3">
      <c r="A37" s="130"/>
      <c r="B37" s="130" t="s">
        <v>49</v>
      </c>
      <c r="C37" s="734" t="s">
        <v>1266</v>
      </c>
      <c r="D37" s="734"/>
      <c r="E37" s="734"/>
      <c r="F37" s="734"/>
      <c r="G37" s="156"/>
    </row>
    <row r="38" spans="1:26" ht="15" customHeight="1" x14ac:dyDescent="0.3">
      <c r="A38" s="130"/>
      <c r="B38" s="130" t="s">
        <v>50</v>
      </c>
      <c r="C38" s="734" t="s">
        <v>1265</v>
      </c>
      <c r="D38" s="734"/>
      <c r="E38" s="734"/>
      <c r="F38" s="734"/>
      <c r="G38" s="156"/>
    </row>
    <row r="39" spans="1:26" ht="14.25" customHeight="1" x14ac:dyDescent="0.3">
      <c r="A39" s="128"/>
      <c r="B39" s="128"/>
      <c r="C39" s="807" t="s">
        <v>1267</v>
      </c>
      <c r="D39" s="807"/>
      <c r="E39" s="807"/>
      <c r="F39" s="807"/>
      <c r="G39" s="157"/>
    </row>
    <row r="40" spans="1:26" ht="15" customHeight="1" x14ac:dyDescent="0.3">
      <c r="A40" s="130"/>
      <c r="B40" s="130"/>
      <c r="G40" s="133"/>
    </row>
    <row r="41" spans="1:26" ht="24" customHeight="1" x14ac:dyDescent="0.3">
      <c r="A41" s="130"/>
      <c r="B41" s="130"/>
      <c r="C41" s="802" t="s">
        <v>109</v>
      </c>
      <c r="D41" s="802"/>
      <c r="E41" s="802"/>
      <c r="F41" s="802"/>
      <c r="G41" s="133"/>
    </row>
    <row r="42" spans="1:26" ht="47.25" customHeight="1" x14ac:dyDescent="0.3">
      <c r="A42" s="130"/>
      <c r="B42" s="130"/>
      <c r="C42" s="406" t="s">
        <v>1311</v>
      </c>
      <c r="D42" s="404" t="s">
        <v>1306</v>
      </c>
      <c r="E42" s="403" t="s">
        <v>1308</v>
      </c>
      <c r="F42" s="405" t="s">
        <v>1306</v>
      </c>
      <c r="G42" s="133"/>
    </row>
    <row r="43" spans="1:26" ht="15" customHeight="1" x14ac:dyDescent="0.3">
      <c r="A43" s="130"/>
      <c r="B43" s="130"/>
      <c r="C43" s="186" t="s">
        <v>1312</v>
      </c>
      <c r="D43" s="185" t="s">
        <v>1305</v>
      </c>
      <c r="E43" s="185" t="s">
        <v>1302</v>
      </c>
      <c r="F43" s="182" t="s">
        <v>1304</v>
      </c>
      <c r="G43" s="133"/>
    </row>
    <row r="44" spans="1:26" ht="15" customHeight="1" x14ac:dyDescent="0.3">
      <c r="A44" s="130"/>
      <c r="B44" s="130"/>
      <c r="C44" s="183" t="s">
        <v>21</v>
      </c>
      <c r="D44" s="184"/>
      <c r="E44" s="185" t="s">
        <v>108</v>
      </c>
      <c r="F44" s="189" t="s">
        <v>21</v>
      </c>
      <c r="G44" s="133"/>
    </row>
    <row r="45" spans="1:26" ht="15" customHeight="1" x14ac:dyDescent="0.3">
      <c r="A45" s="130"/>
      <c r="B45" s="130"/>
      <c r="C45" s="183"/>
      <c r="D45" s="184"/>
      <c r="E45" s="184"/>
      <c r="F45" s="189"/>
      <c r="G45" s="133"/>
    </row>
    <row r="46" spans="1:26" ht="15" customHeight="1" x14ac:dyDescent="0.3">
      <c r="A46" s="130"/>
      <c r="B46" s="130"/>
      <c r="C46" s="187"/>
      <c r="D46" s="188"/>
      <c r="E46" s="188"/>
      <c r="F46" s="190"/>
      <c r="G46" s="133"/>
    </row>
    <row r="47" spans="1:26" ht="15" customHeight="1" x14ac:dyDescent="0.3">
      <c r="A47" s="434"/>
      <c r="B47" s="434"/>
      <c r="C47" s="792" t="s">
        <v>1368</v>
      </c>
      <c r="D47" s="793"/>
      <c r="E47" s="446" t="s">
        <v>21</v>
      </c>
      <c r="F47" s="445" t="s">
        <v>1367</v>
      </c>
      <c r="G47" s="432"/>
    </row>
    <row r="48" spans="1:26" ht="15" customHeight="1" x14ac:dyDescent="0.3">
      <c r="A48" s="130"/>
      <c r="B48" s="130"/>
      <c r="C48" s="133"/>
      <c r="D48" s="133"/>
      <c r="E48" s="133"/>
      <c r="F48" s="133"/>
      <c r="G48" s="133"/>
    </row>
    <row r="49" spans="1:11" ht="15" customHeight="1" x14ac:dyDescent="0.3">
      <c r="A49" s="130"/>
      <c r="B49" s="786" t="s">
        <v>184</v>
      </c>
      <c r="C49" s="786"/>
      <c r="D49" s="786"/>
      <c r="E49" s="786"/>
      <c r="F49" s="786"/>
      <c r="G49" s="150"/>
      <c r="H49" s="801"/>
      <c r="I49" s="801"/>
      <c r="J49" s="796"/>
      <c r="K49" s="796"/>
    </row>
    <row r="50" spans="1:11" ht="30" customHeight="1" x14ac:dyDescent="0.3">
      <c r="A50" s="392"/>
      <c r="B50" s="425" t="s">
        <v>185</v>
      </c>
      <c r="C50" s="786" t="s">
        <v>1310</v>
      </c>
      <c r="D50" s="786"/>
      <c r="E50" s="786"/>
      <c r="F50" s="786"/>
      <c r="G50" s="150"/>
      <c r="H50" s="390"/>
      <c r="I50" s="390"/>
      <c r="J50" s="391"/>
      <c r="K50" s="391"/>
    </row>
    <row r="51" spans="1:11" ht="15" customHeight="1" x14ac:dyDescent="0.3">
      <c r="A51" s="130"/>
      <c r="B51" s="141" t="s">
        <v>185</v>
      </c>
      <c r="C51" s="786" t="s">
        <v>1309</v>
      </c>
      <c r="D51" s="786"/>
      <c r="E51" s="786"/>
      <c r="F51" s="786"/>
      <c r="G51" s="140"/>
      <c r="H51" s="191"/>
      <c r="I51" s="164"/>
      <c r="J51" s="164"/>
      <c r="K51" s="192"/>
    </row>
    <row r="52" spans="1:11" ht="47.25" customHeight="1" x14ac:dyDescent="0.3">
      <c r="A52" s="130"/>
      <c r="B52" s="141" t="s">
        <v>185</v>
      </c>
      <c r="C52" s="786" t="s">
        <v>1321</v>
      </c>
      <c r="D52" s="786"/>
      <c r="E52" s="786"/>
      <c r="F52" s="786"/>
      <c r="G52" s="150"/>
      <c r="H52" s="193"/>
      <c r="I52" s="164"/>
      <c r="J52" s="164"/>
      <c r="K52" s="194"/>
    </row>
    <row r="53" spans="1:11" ht="13.5" customHeight="1" x14ac:dyDescent="0.3">
      <c r="A53" s="392"/>
      <c r="B53" s="392" t="s">
        <v>185</v>
      </c>
      <c r="C53" s="786" t="s">
        <v>1303</v>
      </c>
      <c r="D53" s="786"/>
      <c r="E53" s="786"/>
      <c r="F53" s="786"/>
      <c r="G53" s="150"/>
      <c r="H53" s="193"/>
      <c r="I53" s="391"/>
      <c r="J53" s="391"/>
      <c r="K53" s="194"/>
    </row>
    <row r="54" spans="1:11" ht="13.5" customHeight="1" x14ac:dyDescent="0.3">
      <c r="A54" s="392"/>
      <c r="B54" s="392" t="s">
        <v>185</v>
      </c>
      <c r="C54" s="786" t="s">
        <v>1307</v>
      </c>
      <c r="D54" s="786"/>
      <c r="E54" s="786"/>
      <c r="F54" s="786"/>
      <c r="G54" s="150"/>
      <c r="H54" s="193"/>
      <c r="I54" s="391"/>
      <c r="J54" s="391"/>
      <c r="K54" s="194"/>
    </row>
    <row r="55" spans="1:11" ht="30.75" customHeight="1" x14ac:dyDescent="0.3">
      <c r="A55" s="130"/>
      <c r="B55" s="141" t="s">
        <v>185</v>
      </c>
      <c r="C55" s="734" t="s">
        <v>1268</v>
      </c>
      <c r="D55" s="734"/>
      <c r="E55" s="734"/>
      <c r="F55" s="734"/>
      <c r="G55" s="140"/>
    </row>
    <row r="56" spans="1:11" ht="14.25" customHeight="1" x14ac:dyDescent="0.3">
      <c r="A56" s="434"/>
      <c r="B56" s="441" t="s">
        <v>185</v>
      </c>
      <c r="C56" s="734" t="s">
        <v>1369</v>
      </c>
      <c r="D56" s="734"/>
      <c r="E56" s="734"/>
      <c r="F56" s="734"/>
      <c r="G56" s="432"/>
    </row>
    <row r="57" spans="1:11" ht="14.25" customHeight="1" x14ac:dyDescent="0.3">
      <c r="A57" s="392"/>
      <c r="B57" s="392"/>
      <c r="C57" s="389"/>
      <c r="D57" s="389"/>
      <c r="E57" s="389"/>
      <c r="F57" s="389"/>
      <c r="G57" s="393"/>
    </row>
    <row r="58" spans="1:11" ht="29.25" customHeight="1" x14ac:dyDescent="0.3">
      <c r="A58" s="130" t="s">
        <v>183</v>
      </c>
      <c r="B58" s="130"/>
      <c r="C58" s="790" t="s">
        <v>245</v>
      </c>
      <c r="D58" s="790"/>
      <c r="E58" s="791"/>
      <c r="F58" s="790"/>
      <c r="G58" s="393"/>
    </row>
    <row r="59" spans="1:11" ht="31.5" customHeight="1" x14ac:dyDescent="0.3">
      <c r="A59" s="130"/>
      <c r="B59" s="130"/>
      <c r="C59" s="406" t="s">
        <v>1313</v>
      </c>
      <c r="D59" s="408">
        <v>2545</v>
      </c>
      <c r="E59" s="403" t="s">
        <v>1308</v>
      </c>
      <c r="F59" s="409" t="e">
        <f>D59-D61-D62-D63-#REF!</f>
        <v>#REF!</v>
      </c>
      <c r="G59" s="393"/>
    </row>
    <row r="60" spans="1:11" ht="15.75" customHeight="1" x14ac:dyDescent="0.3">
      <c r="A60" s="130"/>
      <c r="B60" s="130"/>
      <c r="C60" s="186" t="s">
        <v>1312</v>
      </c>
      <c r="D60" s="402" t="s">
        <v>1305</v>
      </c>
      <c r="E60" s="407" t="s">
        <v>1302</v>
      </c>
      <c r="F60" s="182" t="s">
        <v>1304</v>
      </c>
      <c r="G60" s="393"/>
    </row>
    <row r="61" spans="1:11" ht="15.75" customHeight="1" x14ac:dyDescent="0.3">
      <c r="A61" s="130"/>
      <c r="B61" s="130"/>
      <c r="C61" s="195" t="s">
        <v>130</v>
      </c>
      <c r="D61" s="196">
        <v>200</v>
      </c>
      <c r="E61" s="197">
        <f>D61/(D61+D62+D63+D59)</f>
        <v>6.5681444991789822E-2</v>
      </c>
      <c r="F61" s="198" t="s">
        <v>113</v>
      </c>
      <c r="G61" s="393"/>
    </row>
    <row r="62" spans="1:11" ht="15.75" customHeight="1" x14ac:dyDescent="0.3">
      <c r="A62" s="130"/>
      <c r="B62" s="130"/>
      <c r="C62" s="6"/>
      <c r="D62" s="196">
        <v>100</v>
      </c>
      <c r="E62" s="197">
        <f>D62/(D62+D63+D61+D59)</f>
        <v>3.2840722495894911E-2</v>
      </c>
      <c r="F62" s="198" t="s">
        <v>24</v>
      </c>
      <c r="G62" s="393"/>
    </row>
    <row r="63" spans="1:11" ht="15.75" customHeight="1" x14ac:dyDescent="0.3">
      <c r="A63" s="130"/>
      <c r="B63" s="130"/>
      <c r="C63" s="6"/>
      <c r="D63" s="196">
        <v>200</v>
      </c>
      <c r="E63" s="197">
        <f>D63/(D63+D61+D62+D59)</f>
        <v>6.5681444991789822E-2</v>
      </c>
      <c r="F63" s="198" t="s">
        <v>115</v>
      </c>
      <c r="G63" s="393"/>
    </row>
    <row r="64" spans="1:11" x14ac:dyDescent="0.3">
      <c r="A64" s="128"/>
      <c r="B64" s="39"/>
      <c r="C64" s="792" t="s">
        <v>1368</v>
      </c>
      <c r="D64" s="793"/>
      <c r="E64" s="446">
        <v>6</v>
      </c>
      <c r="F64" s="445" t="s">
        <v>1367</v>
      </c>
      <c r="G64" s="2"/>
    </row>
    <row r="65" spans="1:26" x14ac:dyDescent="0.3">
      <c r="A65" s="434"/>
      <c r="B65" s="39"/>
      <c r="C65" s="447"/>
      <c r="D65" s="447"/>
      <c r="E65" s="223"/>
      <c r="F65" s="225"/>
      <c r="G65" s="2"/>
    </row>
    <row r="66" spans="1:26" ht="15.75" customHeight="1" x14ac:dyDescent="0.3">
      <c r="A66" s="128"/>
      <c r="B66" s="128" t="s">
        <v>112</v>
      </c>
      <c r="C66" s="786" t="s">
        <v>1269</v>
      </c>
      <c r="D66" s="786"/>
      <c r="E66" s="786"/>
      <c r="F66" s="786"/>
      <c r="G66" s="2"/>
      <c r="Z66"/>
    </row>
    <row r="67" spans="1:26" ht="30" customHeight="1" x14ac:dyDescent="0.3">
      <c r="A67" s="128"/>
      <c r="B67" s="128" t="s">
        <v>186</v>
      </c>
      <c r="C67" s="789" t="s">
        <v>1270</v>
      </c>
      <c r="D67" s="789"/>
      <c r="E67" s="789"/>
      <c r="F67" s="789"/>
      <c r="G67" s="2"/>
      <c r="Z67"/>
    </row>
    <row r="68" spans="1:26" ht="29.25" customHeight="1" x14ac:dyDescent="0.3">
      <c r="A68" s="128"/>
      <c r="B68" s="63" t="s">
        <v>187</v>
      </c>
      <c r="C68" s="786" t="s">
        <v>1366</v>
      </c>
      <c r="D68" s="786"/>
      <c r="E68" s="786"/>
      <c r="F68" s="786"/>
      <c r="G68" s="2"/>
      <c r="Z68"/>
    </row>
    <row r="69" spans="1:26" ht="15" customHeight="1" x14ac:dyDescent="0.3">
      <c r="A69" s="128"/>
      <c r="B69" s="103"/>
      <c r="C69" s="736"/>
      <c r="D69" s="736"/>
      <c r="E69" s="736"/>
      <c r="F69" s="736"/>
      <c r="G69" s="54"/>
    </row>
    <row r="70" spans="1:26" ht="15" customHeight="1" x14ac:dyDescent="0.3">
      <c r="A70" s="128"/>
      <c r="G70" s="158"/>
    </row>
    <row r="71" spans="1:26" ht="15" thickBot="1" x14ac:dyDescent="0.35">
      <c r="A71" s="128"/>
      <c r="B71" s="127"/>
      <c r="C71" s="788"/>
      <c r="D71" s="788"/>
      <c r="E71" s="788"/>
      <c r="F71" s="788"/>
      <c r="G71" s="14"/>
    </row>
    <row r="72" spans="1:26" ht="21" customHeight="1" thickBot="1" x14ac:dyDescent="0.35">
      <c r="A72" s="128"/>
      <c r="B72" s="129"/>
      <c r="C72" s="721" t="s">
        <v>193</v>
      </c>
      <c r="E72" s="794" t="s">
        <v>1323</v>
      </c>
      <c r="F72" s="795"/>
      <c r="G72" s="2"/>
    </row>
    <row r="73" spans="1:26" x14ac:dyDescent="0.3">
      <c r="A73" s="134"/>
      <c r="B73" s="135"/>
      <c r="C73" s="144"/>
      <c r="D73" s="144"/>
      <c r="E73" s="144"/>
      <c r="F73" s="51"/>
      <c r="G73" s="2"/>
    </row>
    <row r="74" spans="1:26" ht="18" x14ac:dyDescent="0.3">
      <c r="A74" s="128"/>
      <c r="D74" s="125"/>
      <c r="E74" s="125"/>
      <c r="G74" s="2"/>
    </row>
    <row r="75" spans="1:26" ht="18" x14ac:dyDescent="0.35">
      <c r="A75" s="130"/>
      <c r="B75" s="787" t="s">
        <v>56</v>
      </c>
      <c r="C75" s="787"/>
      <c r="D75" s="213" t="s">
        <v>55</v>
      </c>
      <c r="E75" s="51"/>
      <c r="F75" s="51"/>
      <c r="G75" s="2"/>
    </row>
    <row r="76" spans="1:26" x14ac:dyDescent="0.3">
      <c r="A76" s="141"/>
      <c r="B76" s="141"/>
      <c r="C76" s="51"/>
      <c r="D76" s="51"/>
      <c r="E76" s="51"/>
      <c r="F76" s="51"/>
      <c r="G76" s="2"/>
    </row>
    <row r="77" spans="1:26" x14ac:dyDescent="0.3">
      <c r="A77" s="141"/>
      <c r="B77" s="141"/>
      <c r="C77" s="51"/>
      <c r="D77" s="51"/>
      <c r="E77" s="51"/>
      <c r="F77" s="51"/>
      <c r="G77" s="2"/>
    </row>
    <row r="78" spans="1:26" x14ac:dyDescent="0.3">
      <c r="A78" s="141"/>
      <c r="B78" s="141"/>
      <c r="C78" s="51"/>
      <c r="D78" s="51"/>
      <c r="E78" s="51"/>
      <c r="F78" s="51"/>
      <c r="G78" s="2"/>
    </row>
    <row r="79" spans="1:26" x14ac:dyDescent="0.3">
      <c r="A79" s="141"/>
      <c r="B79" s="141"/>
      <c r="C79" s="51"/>
      <c r="D79" s="51"/>
      <c r="E79" s="51"/>
      <c r="F79" s="2"/>
      <c r="G79" s="2"/>
    </row>
    <row r="80" spans="1:26" x14ac:dyDescent="0.3">
      <c r="A80" s="141"/>
      <c r="B80" s="141"/>
      <c r="C80" s="51"/>
      <c r="D80" s="51"/>
      <c r="E80" s="51"/>
      <c r="F80" s="2"/>
      <c r="G80" s="2"/>
    </row>
    <row r="81" spans="1:7" x14ac:dyDescent="0.3">
      <c r="A81" s="141"/>
      <c r="B81" s="141"/>
      <c r="C81" s="51"/>
      <c r="D81" s="51"/>
      <c r="E81" s="51"/>
      <c r="F81" s="2"/>
      <c r="G81" s="2"/>
    </row>
    <row r="82" spans="1:7" x14ac:dyDescent="0.3">
      <c r="A82" s="141"/>
      <c r="B82" s="141"/>
      <c r="C82" s="51"/>
      <c r="D82" s="51"/>
      <c r="E82" s="51"/>
      <c r="F82" s="2"/>
      <c r="G82" s="2"/>
    </row>
    <row r="83" spans="1:7" x14ac:dyDescent="0.3">
      <c r="A83" s="141"/>
      <c r="B83" s="141"/>
      <c r="C83" s="51"/>
      <c r="D83" s="51"/>
      <c r="E83" s="51"/>
      <c r="F83" s="2"/>
      <c r="G83" s="2"/>
    </row>
    <row r="84" spans="1:7" x14ac:dyDescent="0.3">
      <c r="A84" s="177"/>
      <c r="B84" s="177"/>
      <c r="C84" s="51"/>
      <c r="D84" s="51"/>
      <c r="E84" s="733" t="s">
        <v>225</v>
      </c>
      <c r="F84" s="733"/>
      <c r="G84" s="733"/>
    </row>
    <row r="85" spans="1:7" x14ac:dyDescent="0.3">
      <c r="A85" s="58"/>
      <c r="B85" s="58"/>
      <c r="C85" s="59"/>
      <c r="D85" s="59"/>
      <c r="E85" s="59"/>
      <c r="F85" s="25"/>
    </row>
    <row r="86" spans="1:7" x14ac:dyDescent="0.3">
      <c r="A86" s="58"/>
      <c r="B86" s="58"/>
      <c r="C86" s="59"/>
      <c r="D86" s="59"/>
      <c r="E86" s="59"/>
      <c r="F86" s="25"/>
    </row>
    <row r="87" spans="1:7" x14ac:dyDescent="0.3">
      <c r="A87" s="58"/>
      <c r="B87" s="58"/>
      <c r="C87" s="59"/>
      <c r="D87" s="59"/>
      <c r="E87" s="59"/>
      <c r="F87" s="59"/>
    </row>
    <row r="88" spans="1:7" x14ac:dyDescent="0.3">
      <c r="A88" s="58"/>
      <c r="B88" s="58"/>
      <c r="C88" s="59"/>
      <c r="D88" s="59"/>
      <c r="E88" s="59"/>
      <c r="F88" s="59"/>
    </row>
    <row r="89" spans="1:7" x14ac:dyDescent="0.3">
      <c r="A89" s="58"/>
      <c r="B89" s="58"/>
      <c r="C89" s="59"/>
      <c r="D89" s="59"/>
      <c r="E89" s="59"/>
      <c r="F89" s="59"/>
    </row>
    <row r="90" spans="1:7" x14ac:dyDescent="0.3">
      <c r="A90" s="58"/>
      <c r="B90" s="58"/>
      <c r="C90" s="59"/>
      <c r="D90" s="59"/>
      <c r="E90" s="59"/>
      <c r="F90" s="59"/>
    </row>
    <row r="91" spans="1:7" x14ac:dyDescent="0.3">
      <c r="A91" s="58"/>
      <c r="B91" s="58"/>
      <c r="C91" s="59"/>
      <c r="D91" s="59"/>
      <c r="E91" s="59"/>
      <c r="F91" s="59"/>
    </row>
    <row r="92" spans="1:7" x14ac:dyDescent="0.3">
      <c r="A92" s="58"/>
      <c r="B92" s="58"/>
      <c r="C92" s="59"/>
      <c r="D92" s="59"/>
      <c r="E92" s="59"/>
      <c r="F92" s="59"/>
    </row>
    <row r="93" spans="1:7" x14ac:dyDescent="0.3">
      <c r="A93" s="58"/>
      <c r="B93" s="58"/>
      <c r="C93" s="59"/>
      <c r="D93" s="59"/>
      <c r="E93" s="59"/>
      <c r="F93" s="59"/>
    </row>
    <row r="94" spans="1:7" x14ac:dyDescent="0.3">
      <c r="A94" s="58"/>
      <c r="B94" s="58"/>
      <c r="C94" s="59"/>
      <c r="D94" s="59"/>
      <c r="E94" s="59"/>
      <c r="F94" s="59"/>
    </row>
    <row r="95" spans="1:7" x14ac:dyDescent="0.3">
      <c r="A95" s="58"/>
      <c r="B95" s="58"/>
      <c r="C95" s="59"/>
      <c r="D95" s="59"/>
      <c r="E95" s="59"/>
      <c r="F95" s="59"/>
    </row>
    <row r="96" spans="1:7" x14ac:dyDescent="0.3">
      <c r="A96" s="58"/>
      <c r="B96" s="58"/>
      <c r="C96" s="59"/>
      <c r="D96" s="59"/>
      <c r="E96" s="59"/>
      <c r="F96" s="59"/>
    </row>
    <row r="97" spans="1:6" x14ac:dyDescent="0.3">
      <c r="A97" s="58"/>
      <c r="B97" s="58"/>
      <c r="C97" s="59"/>
      <c r="D97" s="59"/>
      <c r="E97" s="59"/>
      <c r="F97" s="59"/>
    </row>
    <row r="98" spans="1:6" x14ac:dyDescent="0.3">
      <c r="A98" s="58"/>
      <c r="B98" s="58"/>
      <c r="C98" s="59"/>
      <c r="D98" s="59"/>
      <c r="E98" s="59"/>
      <c r="F98" s="59"/>
    </row>
    <row r="99" spans="1:6" x14ac:dyDescent="0.3">
      <c r="A99" s="58"/>
      <c r="B99" s="58"/>
      <c r="C99" s="59"/>
      <c r="D99" s="59"/>
      <c r="E99" s="59"/>
      <c r="F99" s="59"/>
    </row>
    <row r="100" spans="1:6" x14ac:dyDescent="0.3">
      <c r="A100" s="58"/>
      <c r="B100" s="58"/>
      <c r="C100" s="59"/>
      <c r="D100" s="59"/>
      <c r="E100" s="59"/>
      <c r="F100" s="59"/>
    </row>
    <row r="101" spans="1:6" x14ac:dyDescent="0.3">
      <c r="A101" s="58"/>
      <c r="B101" s="58"/>
      <c r="C101" s="59"/>
      <c r="D101" s="59"/>
      <c r="E101" s="59"/>
      <c r="F101" s="59"/>
    </row>
    <row r="102" spans="1:6" x14ac:dyDescent="0.3">
      <c r="A102" s="58"/>
      <c r="B102" s="58"/>
      <c r="C102" s="59"/>
      <c r="D102" s="59"/>
      <c r="E102" s="59"/>
      <c r="F102" s="59"/>
    </row>
    <row r="103" spans="1:6" x14ac:dyDescent="0.3">
      <c r="A103" s="58"/>
      <c r="B103" s="58"/>
      <c r="C103" s="59"/>
      <c r="D103" s="59"/>
      <c r="E103" s="59"/>
      <c r="F103" s="59"/>
    </row>
    <row r="104" spans="1:6" x14ac:dyDescent="0.3">
      <c r="A104" s="58"/>
      <c r="B104" s="58"/>
      <c r="C104" s="59"/>
      <c r="D104" s="59"/>
      <c r="E104" s="59"/>
      <c r="F104" s="59"/>
    </row>
    <row r="105" spans="1:6" x14ac:dyDescent="0.3">
      <c r="A105" s="58"/>
      <c r="B105" s="58"/>
      <c r="C105" s="59"/>
      <c r="D105" s="59"/>
      <c r="E105" s="59"/>
      <c r="F105" s="59"/>
    </row>
    <row r="106" spans="1:6" x14ac:dyDescent="0.3">
      <c r="A106" s="58"/>
      <c r="B106" s="58"/>
      <c r="C106" s="59"/>
      <c r="D106" s="59"/>
      <c r="E106" s="59"/>
      <c r="F106" s="59"/>
    </row>
    <row r="107" spans="1:6" x14ac:dyDescent="0.3">
      <c r="A107" s="58"/>
      <c r="B107" s="58"/>
      <c r="C107" s="59"/>
      <c r="D107" s="59"/>
      <c r="E107" s="59"/>
      <c r="F107" s="59"/>
    </row>
    <row r="108" spans="1:6" x14ac:dyDescent="0.3">
      <c r="A108" s="58"/>
      <c r="B108" s="58"/>
      <c r="C108" s="59"/>
      <c r="D108" s="59"/>
      <c r="E108" s="59"/>
      <c r="F108" s="59"/>
    </row>
    <row r="109" spans="1:6" x14ac:dyDescent="0.3">
      <c r="A109" s="58"/>
      <c r="B109" s="58"/>
      <c r="C109" s="59"/>
      <c r="D109" s="59"/>
      <c r="E109" s="59"/>
      <c r="F109" s="59"/>
    </row>
    <row r="110" spans="1:6" x14ac:dyDescent="0.3">
      <c r="A110" s="58"/>
      <c r="B110" s="58"/>
      <c r="C110" s="59"/>
      <c r="D110" s="59"/>
      <c r="E110" s="59"/>
      <c r="F110" s="59"/>
    </row>
    <row r="111" spans="1:6" x14ac:dyDescent="0.3">
      <c r="A111" s="58"/>
      <c r="B111" s="58"/>
      <c r="C111" s="59"/>
      <c r="D111" s="59"/>
      <c r="E111" s="59"/>
      <c r="F111" s="59"/>
    </row>
    <row r="112" spans="1:6" x14ac:dyDescent="0.3">
      <c r="A112" s="58"/>
      <c r="B112" s="58"/>
      <c r="C112" s="59"/>
      <c r="D112" s="59"/>
      <c r="E112" s="59"/>
      <c r="F112" s="59"/>
    </row>
    <row r="113" spans="1:6" x14ac:dyDescent="0.3">
      <c r="A113" s="58"/>
      <c r="B113" s="58"/>
      <c r="C113" s="59"/>
      <c r="D113" s="59"/>
      <c r="E113" s="59"/>
      <c r="F113" s="59"/>
    </row>
    <row r="114" spans="1:6" x14ac:dyDescent="0.3">
      <c r="A114" s="58"/>
      <c r="B114" s="58"/>
      <c r="C114" s="59"/>
      <c r="D114" s="59"/>
      <c r="E114" s="59"/>
      <c r="F114" s="59"/>
    </row>
    <row r="115" spans="1:6" x14ac:dyDescent="0.3">
      <c r="A115" s="58"/>
      <c r="B115" s="58"/>
      <c r="C115" s="59"/>
      <c r="D115" s="59"/>
      <c r="E115" s="59"/>
      <c r="F115" s="59"/>
    </row>
    <row r="116" spans="1:6" x14ac:dyDescent="0.3">
      <c r="A116" s="58"/>
      <c r="B116" s="58"/>
      <c r="C116" s="59"/>
      <c r="D116" s="59"/>
      <c r="E116" s="59"/>
      <c r="F116" s="59"/>
    </row>
    <row r="117" spans="1:6" x14ac:dyDescent="0.3">
      <c r="A117" s="58"/>
      <c r="B117" s="58"/>
      <c r="C117" s="59"/>
      <c r="D117" s="59"/>
      <c r="E117" s="59"/>
      <c r="F117" s="59"/>
    </row>
    <row r="118" spans="1:6" x14ac:dyDescent="0.3">
      <c r="A118" s="58"/>
      <c r="B118" s="58"/>
      <c r="C118" s="59"/>
      <c r="D118" s="59"/>
      <c r="E118" s="59"/>
      <c r="F118" s="59"/>
    </row>
    <row r="119" spans="1:6" x14ac:dyDescent="0.3">
      <c r="A119" s="58"/>
      <c r="B119" s="58"/>
      <c r="C119" s="59"/>
      <c r="D119" s="59"/>
      <c r="E119" s="59"/>
      <c r="F119" s="59"/>
    </row>
    <row r="120" spans="1:6" x14ac:dyDescent="0.3">
      <c r="A120" s="58"/>
      <c r="B120" s="58"/>
      <c r="C120" s="59"/>
      <c r="D120" s="59"/>
      <c r="E120" s="59"/>
      <c r="F120" s="59"/>
    </row>
    <row r="121" spans="1:6" x14ac:dyDescent="0.3">
      <c r="A121" s="58"/>
      <c r="B121" s="58"/>
      <c r="C121" s="59"/>
      <c r="D121" s="59"/>
      <c r="E121" s="59"/>
      <c r="F121" s="59"/>
    </row>
    <row r="122" spans="1:6" x14ac:dyDescent="0.3">
      <c r="A122" s="58"/>
      <c r="B122" s="58"/>
      <c r="C122" s="59"/>
      <c r="D122" s="59"/>
      <c r="E122" s="59"/>
      <c r="F122" s="59"/>
    </row>
    <row r="123" spans="1:6" x14ac:dyDescent="0.3">
      <c r="A123" s="58"/>
      <c r="B123" s="58"/>
      <c r="C123" s="59"/>
      <c r="D123" s="59"/>
      <c r="E123" s="59"/>
      <c r="F123" s="59"/>
    </row>
    <row r="124" spans="1:6" x14ac:dyDescent="0.3">
      <c r="A124" s="58"/>
      <c r="B124" s="58"/>
      <c r="C124" s="59"/>
      <c r="D124" s="59"/>
      <c r="E124" s="59"/>
      <c r="F124" s="59"/>
    </row>
    <row r="125" spans="1:6" x14ac:dyDescent="0.3">
      <c r="A125" s="58"/>
      <c r="B125" s="58"/>
      <c r="C125" s="59"/>
      <c r="D125" s="59"/>
      <c r="E125" s="59"/>
      <c r="F125" s="59"/>
    </row>
    <row r="126" spans="1:6" x14ac:dyDescent="0.3">
      <c r="A126" s="58"/>
      <c r="B126" s="58"/>
      <c r="C126" s="59"/>
      <c r="D126" s="59"/>
      <c r="E126" s="59"/>
      <c r="F126" s="59"/>
    </row>
    <row r="127" spans="1:6" x14ac:dyDescent="0.3">
      <c r="A127" s="58"/>
      <c r="B127" s="58"/>
      <c r="C127" s="59"/>
      <c r="D127" s="59"/>
      <c r="E127" s="59"/>
      <c r="F127" s="59"/>
    </row>
    <row r="128" spans="1:6" x14ac:dyDescent="0.3">
      <c r="A128" s="58"/>
      <c r="B128" s="58"/>
      <c r="C128" s="59"/>
      <c r="D128" s="59"/>
      <c r="E128" s="59"/>
      <c r="F128" s="59"/>
    </row>
    <row r="129" spans="1:6" x14ac:dyDescent="0.3">
      <c r="A129" s="58"/>
      <c r="B129" s="58"/>
      <c r="C129" s="59"/>
      <c r="D129" s="59"/>
      <c r="E129" s="59"/>
      <c r="F129" s="59"/>
    </row>
    <row r="130" spans="1:6" x14ac:dyDescent="0.3">
      <c r="A130" s="58"/>
      <c r="B130" s="58"/>
      <c r="C130" s="59"/>
      <c r="D130" s="59"/>
      <c r="E130" s="59"/>
      <c r="F130" s="59"/>
    </row>
    <row r="131" spans="1:6" x14ac:dyDescent="0.3">
      <c r="A131" s="58"/>
      <c r="B131" s="58"/>
      <c r="C131" s="59"/>
      <c r="D131" s="59"/>
      <c r="E131" s="59"/>
      <c r="F131" s="59"/>
    </row>
    <row r="132" spans="1:6" x14ac:dyDescent="0.3">
      <c r="A132" s="58"/>
      <c r="B132" s="58"/>
      <c r="C132" s="59"/>
      <c r="D132" s="59"/>
      <c r="E132" s="59"/>
      <c r="F132" s="59"/>
    </row>
    <row r="133" spans="1:6" x14ac:dyDescent="0.3">
      <c r="A133" s="58"/>
      <c r="B133" s="58"/>
      <c r="C133" s="59"/>
      <c r="D133" s="59"/>
      <c r="E133" s="59"/>
      <c r="F133" s="59"/>
    </row>
    <row r="134" spans="1:6" x14ac:dyDescent="0.3">
      <c r="A134" s="58"/>
      <c r="B134" s="58"/>
      <c r="C134" s="59"/>
      <c r="D134" s="59"/>
      <c r="E134" s="59"/>
      <c r="F134" s="59"/>
    </row>
    <row r="135" spans="1:6" x14ac:dyDescent="0.3">
      <c r="A135" s="58"/>
      <c r="B135" s="58"/>
      <c r="C135" s="59"/>
      <c r="D135" s="59"/>
      <c r="E135" s="59"/>
      <c r="F135" s="59"/>
    </row>
    <row r="136" spans="1:6" x14ac:dyDescent="0.3">
      <c r="A136" s="58"/>
      <c r="B136" s="58"/>
      <c r="C136" s="59"/>
      <c r="D136" s="59"/>
      <c r="E136" s="59"/>
      <c r="F136" s="59"/>
    </row>
    <row r="137" spans="1:6" x14ac:dyDescent="0.3">
      <c r="A137" s="58"/>
      <c r="B137" s="58"/>
      <c r="C137" s="59"/>
      <c r="D137" s="59"/>
      <c r="E137" s="59"/>
      <c r="F137" s="59"/>
    </row>
    <row r="138" spans="1:6" x14ac:dyDescent="0.3">
      <c r="A138" s="58"/>
      <c r="B138" s="58"/>
      <c r="C138" s="59"/>
      <c r="D138" s="59"/>
      <c r="E138" s="59"/>
      <c r="F138" s="59"/>
    </row>
    <row r="139" spans="1:6" x14ac:dyDescent="0.3">
      <c r="A139" s="58"/>
      <c r="B139" s="58"/>
      <c r="C139" s="59"/>
      <c r="D139" s="59"/>
      <c r="E139" s="59"/>
      <c r="F139" s="59"/>
    </row>
    <row r="140" spans="1:6" x14ac:dyDescent="0.3">
      <c r="A140" s="58"/>
      <c r="B140" s="58"/>
      <c r="C140" s="59"/>
      <c r="D140" s="59"/>
      <c r="E140" s="59"/>
      <c r="F140" s="59"/>
    </row>
    <row r="141" spans="1:6" x14ac:dyDescent="0.3">
      <c r="A141" s="58"/>
      <c r="B141" s="58"/>
      <c r="C141" s="59"/>
      <c r="D141" s="59"/>
      <c r="E141" s="59"/>
      <c r="F141" s="59"/>
    </row>
    <row r="142" spans="1:6" x14ac:dyDescent="0.3">
      <c r="A142" s="58"/>
      <c r="B142" s="58"/>
      <c r="C142" s="59"/>
      <c r="D142" s="59"/>
      <c r="E142" s="59"/>
      <c r="F142" s="59"/>
    </row>
    <row r="143" spans="1:6" x14ac:dyDescent="0.3">
      <c r="A143" s="58"/>
      <c r="B143" s="58"/>
      <c r="C143" s="59"/>
      <c r="D143" s="59"/>
      <c r="E143" s="59"/>
      <c r="F143" s="59"/>
    </row>
    <row r="144" spans="1:6" x14ac:dyDescent="0.3">
      <c r="A144" s="58"/>
      <c r="B144" s="58"/>
      <c r="C144" s="59"/>
      <c r="D144" s="59"/>
      <c r="E144" s="59"/>
      <c r="F144" s="59"/>
    </row>
    <row r="145" spans="1:6" x14ac:dyDescent="0.3">
      <c r="A145" s="58"/>
      <c r="B145" s="58"/>
      <c r="C145" s="59"/>
      <c r="D145" s="59"/>
      <c r="E145" s="59"/>
      <c r="F145" s="59"/>
    </row>
    <row r="146" spans="1:6" x14ac:dyDescent="0.3">
      <c r="A146" s="58"/>
      <c r="B146" s="58"/>
      <c r="C146" s="59"/>
      <c r="D146" s="59"/>
      <c r="E146" s="59"/>
      <c r="F146" s="59"/>
    </row>
    <row r="147" spans="1:6" x14ac:dyDescent="0.3">
      <c r="A147" s="58"/>
      <c r="B147" s="58"/>
      <c r="C147" s="59"/>
      <c r="D147" s="59"/>
      <c r="E147" s="59"/>
      <c r="F147" s="59"/>
    </row>
    <row r="148" spans="1:6" x14ac:dyDescent="0.3">
      <c r="A148" s="58"/>
      <c r="B148" s="58"/>
      <c r="C148" s="59"/>
      <c r="D148" s="59"/>
      <c r="E148" s="59"/>
      <c r="F148" s="59"/>
    </row>
    <row r="149" spans="1:6" x14ac:dyDescent="0.3">
      <c r="A149" s="58"/>
      <c r="B149" s="58"/>
      <c r="C149" s="59"/>
      <c r="D149" s="59"/>
      <c r="E149" s="59"/>
      <c r="F149" s="59"/>
    </row>
    <row r="150" spans="1:6" x14ac:dyDescent="0.3">
      <c r="A150" s="58"/>
      <c r="B150" s="58"/>
      <c r="C150" s="59"/>
      <c r="D150" s="59"/>
      <c r="E150" s="59"/>
      <c r="F150" s="59"/>
    </row>
    <row r="151" spans="1:6" x14ac:dyDescent="0.3">
      <c r="A151" s="58"/>
      <c r="B151" s="58"/>
      <c r="C151" s="59"/>
      <c r="D151" s="59"/>
      <c r="E151" s="59"/>
      <c r="F151" s="59"/>
    </row>
    <row r="152" spans="1:6" x14ac:dyDescent="0.3">
      <c r="A152" s="58"/>
      <c r="B152" s="58"/>
      <c r="C152" s="59"/>
      <c r="D152" s="59"/>
      <c r="E152" s="59"/>
      <c r="F152" s="59"/>
    </row>
    <row r="153" spans="1:6" x14ac:dyDescent="0.3">
      <c r="A153" s="58"/>
      <c r="B153" s="58"/>
      <c r="C153" s="59"/>
      <c r="D153" s="59"/>
      <c r="E153" s="59"/>
      <c r="F153" s="59"/>
    </row>
    <row r="154" spans="1:6" x14ac:dyDescent="0.3">
      <c r="A154" s="58"/>
      <c r="B154" s="58"/>
      <c r="C154" s="59"/>
      <c r="D154" s="59"/>
      <c r="E154" s="59"/>
      <c r="F154" s="59"/>
    </row>
    <row r="155" spans="1:6" x14ac:dyDescent="0.3">
      <c r="A155" s="58"/>
      <c r="B155" s="58"/>
      <c r="C155" s="59"/>
      <c r="D155" s="59"/>
      <c r="E155" s="59"/>
      <c r="F155" s="59"/>
    </row>
    <row r="156" spans="1:6" x14ac:dyDescent="0.3">
      <c r="A156" s="58"/>
      <c r="B156" s="58"/>
      <c r="C156" s="59"/>
      <c r="D156" s="59"/>
      <c r="E156" s="59"/>
      <c r="F156" s="59"/>
    </row>
    <row r="157" spans="1:6" x14ac:dyDescent="0.3">
      <c r="A157" s="58"/>
      <c r="B157" s="58"/>
      <c r="C157" s="59"/>
      <c r="D157" s="59"/>
      <c r="E157" s="59"/>
      <c r="F157" s="59"/>
    </row>
    <row r="158" spans="1:6" x14ac:dyDescent="0.3">
      <c r="A158" s="58"/>
      <c r="B158" s="58"/>
      <c r="C158" s="59"/>
      <c r="D158" s="59"/>
      <c r="E158" s="59"/>
      <c r="F158" s="59"/>
    </row>
    <row r="159" spans="1:6" x14ac:dyDescent="0.3">
      <c r="A159" s="58"/>
      <c r="B159" s="58"/>
      <c r="C159" s="59"/>
      <c r="D159" s="59"/>
      <c r="E159" s="59"/>
      <c r="F159" s="59"/>
    </row>
    <row r="160" spans="1:6" x14ac:dyDescent="0.3">
      <c r="A160" s="58"/>
      <c r="B160" s="58"/>
      <c r="C160" s="59"/>
      <c r="D160" s="59"/>
      <c r="E160" s="59"/>
      <c r="F160" s="59"/>
    </row>
    <row r="161" spans="1:6" x14ac:dyDescent="0.3">
      <c r="A161" s="58"/>
      <c r="B161" s="58"/>
      <c r="C161" s="59"/>
      <c r="D161" s="59"/>
      <c r="E161" s="59"/>
      <c r="F161" s="59"/>
    </row>
    <row r="162" spans="1:6" x14ac:dyDescent="0.3">
      <c r="A162" s="58"/>
      <c r="B162" s="58"/>
      <c r="C162" s="59"/>
      <c r="D162" s="59"/>
      <c r="E162" s="59"/>
      <c r="F162" s="59"/>
    </row>
    <row r="163" spans="1:6" x14ac:dyDescent="0.3">
      <c r="A163" s="58"/>
      <c r="B163" s="58"/>
      <c r="C163" s="59"/>
      <c r="D163" s="59"/>
      <c r="E163" s="59"/>
      <c r="F163" s="59"/>
    </row>
    <row r="164" spans="1:6" x14ac:dyDescent="0.3">
      <c r="A164" s="58"/>
      <c r="B164" s="58"/>
      <c r="C164" s="59"/>
      <c r="D164" s="59"/>
      <c r="E164" s="59"/>
      <c r="F164" s="59"/>
    </row>
    <row r="165" spans="1:6" x14ac:dyDescent="0.3">
      <c r="A165" s="58"/>
      <c r="B165" s="58"/>
      <c r="C165" s="59"/>
      <c r="D165" s="59"/>
      <c r="E165" s="59"/>
      <c r="F165" s="59"/>
    </row>
    <row r="166" spans="1:6" x14ac:dyDescent="0.3">
      <c r="A166" s="58"/>
      <c r="B166" s="58"/>
      <c r="C166" s="59"/>
      <c r="D166" s="59"/>
      <c r="E166" s="59"/>
      <c r="F166" s="59"/>
    </row>
    <row r="167" spans="1:6" x14ac:dyDescent="0.3">
      <c r="A167" s="58"/>
      <c r="B167" s="58"/>
      <c r="C167" s="59"/>
      <c r="D167" s="59"/>
      <c r="E167" s="59"/>
      <c r="F167" s="59"/>
    </row>
    <row r="168" spans="1:6" x14ac:dyDescent="0.3">
      <c r="A168" s="58"/>
      <c r="B168" s="58"/>
      <c r="C168" s="59"/>
      <c r="D168" s="59"/>
      <c r="E168" s="59"/>
      <c r="F168" s="59"/>
    </row>
    <row r="169" spans="1:6" x14ac:dyDescent="0.3">
      <c r="A169" s="58"/>
      <c r="B169" s="58"/>
      <c r="C169" s="59"/>
      <c r="D169" s="59"/>
      <c r="E169" s="59"/>
      <c r="F169" s="59"/>
    </row>
    <row r="170" spans="1:6" x14ac:dyDescent="0.3">
      <c r="A170" s="58"/>
      <c r="B170" s="58"/>
      <c r="C170" s="59"/>
      <c r="D170" s="59"/>
      <c r="E170" s="59"/>
      <c r="F170" s="59"/>
    </row>
    <row r="171" spans="1:6" x14ac:dyDescent="0.3">
      <c r="A171" s="58"/>
      <c r="B171" s="58"/>
      <c r="C171" s="59"/>
      <c r="D171" s="59"/>
      <c r="E171" s="59"/>
      <c r="F171" s="59"/>
    </row>
    <row r="172" spans="1:6" x14ac:dyDescent="0.3">
      <c r="A172" s="58"/>
      <c r="B172" s="58"/>
      <c r="C172" s="59"/>
      <c r="D172" s="59"/>
      <c r="E172" s="59"/>
      <c r="F172" s="59"/>
    </row>
    <row r="173" spans="1:6" x14ac:dyDescent="0.3">
      <c r="A173" s="58"/>
      <c r="B173" s="58"/>
      <c r="C173" s="59"/>
      <c r="D173" s="59"/>
      <c r="E173" s="59"/>
      <c r="F173" s="59"/>
    </row>
    <row r="174" spans="1:6" x14ac:dyDescent="0.3">
      <c r="A174" s="58"/>
      <c r="B174" s="58"/>
      <c r="C174" s="59"/>
      <c r="D174" s="59"/>
      <c r="E174" s="59"/>
      <c r="F174" s="59"/>
    </row>
    <row r="175" spans="1:6" x14ac:dyDescent="0.3">
      <c r="A175" s="58"/>
      <c r="B175" s="58"/>
      <c r="C175" s="59"/>
      <c r="D175" s="59"/>
      <c r="E175" s="59"/>
      <c r="F175" s="59"/>
    </row>
    <row r="176" spans="1:6" x14ac:dyDescent="0.3">
      <c r="A176" s="58"/>
      <c r="B176" s="58"/>
      <c r="C176" s="59"/>
      <c r="D176" s="59"/>
      <c r="E176" s="59"/>
      <c r="F176" s="59"/>
    </row>
    <row r="177" spans="1:6" x14ac:dyDescent="0.3">
      <c r="A177" s="58"/>
      <c r="B177" s="58"/>
      <c r="C177" s="59"/>
      <c r="D177" s="59"/>
      <c r="E177" s="59"/>
      <c r="F177" s="59"/>
    </row>
    <row r="178" spans="1:6" x14ac:dyDescent="0.3">
      <c r="A178" s="58"/>
      <c r="B178" s="58"/>
      <c r="C178" s="59"/>
      <c r="D178" s="59"/>
      <c r="E178" s="59"/>
      <c r="F178" s="59"/>
    </row>
    <row r="179" spans="1:6" x14ac:dyDescent="0.3">
      <c r="A179" s="58"/>
      <c r="B179" s="58"/>
      <c r="C179" s="59"/>
      <c r="D179" s="59"/>
      <c r="E179" s="59"/>
      <c r="F179" s="59"/>
    </row>
    <row r="180" spans="1:6" x14ac:dyDescent="0.3">
      <c r="A180" s="58"/>
      <c r="B180" s="58"/>
      <c r="C180" s="59"/>
      <c r="D180" s="59"/>
      <c r="E180" s="59"/>
      <c r="F180" s="59"/>
    </row>
    <row r="181" spans="1:6" x14ac:dyDescent="0.3">
      <c r="A181" s="58"/>
      <c r="B181" s="58"/>
      <c r="C181" s="59"/>
      <c r="D181" s="59"/>
      <c r="E181" s="59"/>
      <c r="F181" s="59"/>
    </row>
    <row r="182" spans="1:6" x14ac:dyDescent="0.3">
      <c r="A182" s="58"/>
      <c r="B182" s="58"/>
      <c r="C182" s="59"/>
      <c r="D182" s="59"/>
      <c r="E182" s="59"/>
      <c r="F182" s="59"/>
    </row>
    <row r="183" spans="1:6" x14ac:dyDescent="0.3">
      <c r="A183" s="58"/>
      <c r="B183" s="58"/>
      <c r="C183" s="59"/>
      <c r="D183" s="59"/>
      <c r="E183" s="59"/>
      <c r="F183" s="59"/>
    </row>
    <row r="184" spans="1:6" x14ac:dyDescent="0.3">
      <c r="A184" s="58"/>
      <c r="B184" s="58"/>
      <c r="C184" s="59"/>
      <c r="D184" s="59"/>
      <c r="E184" s="59"/>
      <c r="F184" s="59"/>
    </row>
    <row r="185" spans="1:6" x14ac:dyDescent="0.3">
      <c r="A185" s="58"/>
      <c r="B185" s="58"/>
      <c r="C185" s="59"/>
      <c r="D185" s="59"/>
      <c r="E185" s="59"/>
      <c r="F185" s="59"/>
    </row>
    <row r="186" spans="1:6" x14ac:dyDescent="0.3">
      <c r="A186" s="58"/>
      <c r="B186" s="58"/>
      <c r="C186" s="59"/>
      <c r="D186" s="59"/>
      <c r="E186" s="59"/>
      <c r="F186" s="59"/>
    </row>
    <row r="187" spans="1:6" x14ac:dyDescent="0.3">
      <c r="A187" s="58"/>
      <c r="B187" s="58"/>
      <c r="C187" s="59"/>
      <c r="D187" s="59"/>
      <c r="E187" s="59"/>
      <c r="F187" s="59"/>
    </row>
    <row r="188" spans="1:6" x14ac:dyDescent="0.3">
      <c r="A188" s="58"/>
      <c r="B188" s="58"/>
      <c r="C188" s="59"/>
      <c r="D188" s="59"/>
      <c r="E188" s="59"/>
      <c r="F188" s="59"/>
    </row>
    <row r="189" spans="1:6" x14ac:dyDescent="0.3">
      <c r="A189" s="58"/>
      <c r="B189" s="58"/>
      <c r="C189" s="59"/>
      <c r="D189" s="59"/>
      <c r="E189" s="59"/>
      <c r="F189" s="59"/>
    </row>
    <row r="190" spans="1:6" x14ac:dyDescent="0.3">
      <c r="A190" s="58"/>
      <c r="B190" s="58"/>
      <c r="C190" s="59"/>
      <c r="D190" s="59"/>
      <c r="E190" s="59"/>
      <c r="F190" s="59"/>
    </row>
    <row r="191" spans="1:6" x14ac:dyDescent="0.3">
      <c r="A191" s="58"/>
      <c r="B191" s="58"/>
      <c r="C191" s="59"/>
      <c r="D191" s="59"/>
      <c r="E191" s="59"/>
      <c r="F191" s="59"/>
    </row>
    <row r="192" spans="1:6" x14ac:dyDescent="0.3">
      <c r="A192" s="58"/>
      <c r="B192" s="58"/>
      <c r="C192" s="59"/>
      <c r="D192" s="59"/>
      <c r="E192" s="59"/>
      <c r="F192" s="59"/>
    </row>
    <row r="193" spans="1:6" x14ac:dyDescent="0.3">
      <c r="A193" s="58"/>
      <c r="B193" s="58"/>
      <c r="C193" s="59"/>
      <c r="D193" s="59"/>
      <c r="E193" s="59"/>
      <c r="F193" s="59"/>
    </row>
    <row r="194" spans="1:6" x14ac:dyDescent="0.3">
      <c r="A194" s="58"/>
      <c r="B194" s="58"/>
      <c r="C194" s="59"/>
      <c r="D194" s="59"/>
      <c r="E194" s="59"/>
      <c r="F194" s="59"/>
    </row>
    <row r="195" spans="1:6" x14ac:dyDescent="0.3">
      <c r="A195" s="58"/>
      <c r="B195" s="58"/>
      <c r="C195" s="59"/>
      <c r="D195" s="59"/>
      <c r="E195" s="59"/>
      <c r="F195" s="59"/>
    </row>
    <row r="196" spans="1:6" x14ac:dyDescent="0.3">
      <c r="A196" s="58"/>
      <c r="B196" s="58"/>
      <c r="C196" s="59"/>
      <c r="D196" s="59"/>
      <c r="E196" s="59"/>
      <c r="F196" s="59"/>
    </row>
    <row r="197" spans="1:6" x14ac:dyDescent="0.3">
      <c r="A197" s="58"/>
      <c r="B197" s="58"/>
      <c r="C197" s="59"/>
      <c r="D197" s="59"/>
      <c r="E197" s="59"/>
      <c r="F197" s="59"/>
    </row>
    <row r="198" spans="1:6" x14ac:dyDescent="0.3">
      <c r="A198" s="58"/>
      <c r="B198" s="58"/>
      <c r="C198" s="59"/>
      <c r="D198" s="59"/>
      <c r="E198" s="59"/>
      <c r="F198" s="59"/>
    </row>
    <row r="199" spans="1:6" x14ac:dyDescent="0.3">
      <c r="A199" s="58"/>
      <c r="B199" s="58"/>
      <c r="C199" s="59"/>
      <c r="D199" s="59"/>
      <c r="E199" s="59"/>
      <c r="F199" s="59"/>
    </row>
    <row r="200" spans="1:6" x14ac:dyDescent="0.3">
      <c r="A200" s="58"/>
      <c r="B200" s="58"/>
      <c r="C200" s="59"/>
      <c r="D200" s="59"/>
      <c r="E200" s="59"/>
      <c r="F200" s="59"/>
    </row>
    <row r="201" spans="1:6" x14ac:dyDescent="0.3">
      <c r="A201" s="58"/>
      <c r="B201" s="58"/>
      <c r="C201" s="59"/>
      <c r="D201" s="59"/>
      <c r="E201" s="59"/>
      <c r="F201" s="59"/>
    </row>
    <row r="202" spans="1:6" x14ac:dyDescent="0.3">
      <c r="A202" s="58"/>
      <c r="B202" s="58"/>
      <c r="C202" s="59"/>
      <c r="D202" s="59"/>
      <c r="E202" s="59"/>
      <c r="F202" s="59"/>
    </row>
    <row r="203" spans="1:6" x14ac:dyDescent="0.3">
      <c r="A203" s="58"/>
      <c r="B203" s="58"/>
      <c r="C203" s="59"/>
      <c r="D203" s="59"/>
      <c r="E203" s="59"/>
      <c r="F203" s="59"/>
    </row>
    <row r="204" spans="1:6" x14ac:dyDescent="0.3">
      <c r="A204" s="58"/>
      <c r="B204" s="58"/>
      <c r="C204" s="59"/>
      <c r="D204" s="59"/>
      <c r="E204" s="59"/>
      <c r="F204" s="59"/>
    </row>
    <row r="205" spans="1:6" x14ac:dyDescent="0.3">
      <c r="A205" s="58"/>
      <c r="B205" s="58"/>
      <c r="C205" s="59"/>
      <c r="D205" s="59"/>
      <c r="E205" s="59"/>
      <c r="F205" s="59"/>
    </row>
    <row r="206" spans="1:6" x14ac:dyDescent="0.3">
      <c r="A206" s="58"/>
      <c r="B206" s="58"/>
      <c r="C206" s="59"/>
      <c r="D206" s="59"/>
      <c r="E206" s="59"/>
      <c r="F206" s="59"/>
    </row>
    <row r="207" spans="1:6" x14ac:dyDescent="0.3">
      <c r="A207" s="58"/>
      <c r="B207" s="58"/>
      <c r="C207" s="59"/>
      <c r="D207" s="59"/>
      <c r="E207" s="59"/>
      <c r="F207" s="59"/>
    </row>
    <row r="208" spans="1:6" x14ac:dyDescent="0.3">
      <c r="A208" s="58"/>
      <c r="B208" s="58"/>
      <c r="C208" s="59"/>
      <c r="D208" s="59"/>
      <c r="E208" s="59"/>
      <c r="F208" s="59"/>
    </row>
    <row r="209" spans="1:6" x14ac:dyDescent="0.3">
      <c r="A209" s="58"/>
      <c r="B209" s="58"/>
      <c r="C209" s="59"/>
      <c r="D209" s="59"/>
      <c r="E209" s="59"/>
      <c r="F209" s="59"/>
    </row>
    <row r="210" spans="1:6" x14ac:dyDescent="0.3">
      <c r="A210" s="58"/>
      <c r="B210" s="58"/>
      <c r="C210" s="59"/>
      <c r="D210" s="59"/>
      <c r="E210" s="59"/>
      <c r="F210" s="59"/>
    </row>
    <row r="211" spans="1:6" x14ac:dyDescent="0.3">
      <c r="A211" s="58"/>
      <c r="B211" s="58"/>
      <c r="C211" s="59"/>
      <c r="D211" s="59"/>
      <c r="E211" s="59"/>
      <c r="F211" s="59"/>
    </row>
    <row r="212" spans="1:6" x14ac:dyDescent="0.3">
      <c r="A212" s="58"/>
      <c r="B212" s="58"/>
      <c r="C212" s="59"/>
      <c r="D212" s="59"/>
      <c r="E212" s="59"/>
      <c r="F212" s="59"/>
    </row>
    <row r="213" spans="1:6" x14ac:dyDescent="0.3">
      <c r="A213" s="58"/>
      <c r="B213" s="58"/>
      <c r="C213" s="59"/>
      <c r="D213" s="59"/>
      <c r="E213" s="59"/>
      <c r="F213" s="59"/>
    </row>
    <row r="214" spans="1:6" x14ac:dyDescent="0.3">
      <c r="A214" s="58"/>
      <c r="B214" s="58"/>
      <c r="C214" s="59"/>
      <c r="D214" s="59"/>
      <c r="E214" s="59"/>
      <c r="F214" s="59"/>
    </row>
    <row r="215" spans="1:6" x14ac:dyDescent="0.3">
      <c r="A215" s="58"/>
      <c r="B215" s="58"/>
      <c r="C215" s="59"/>
      <c r="D215" s="59"/>
      <c r="E215" s="59"/>
      <c r="F215" s="59"/>
    </row>
    <row r="216" spans="1:6" x14ac:dyDescent="0.3">
      <c r="A216" s="58"/>
      <c r="B216" s="58"/>
      <c r="C216" s="59"/>
      <c r="D216" s="59"/>
      <c r="E216" s="59"/>
      <c r="F216" s="59"/>
    </row>
    <row r="217" spans="1:6" x14ac:dyDescent="0.3">
      <c r="A217" s="58"/>
      <c r="B217" s="58"/>
      <c r="C217" s="59"/>
      <c r="D217" s="59"/>
      <c r="E217" s="59"/>
      <c r="F217" s="59"/>
    </row>
    <row r="218" spans="1:6" x14ac:dyDescent="0.3">
      <c r="A218" s="58"/>
      <c r="B218" s="58"/>
      <c r="C218" s="59"/>
      <c r="D218" s="59"/>
      <c r="E218" s="59"/>
      <c r="F218" s="59"/>
    </row>
    <row r="219" spans="1:6" x14ac:dyDescent="0.3">
      <c r="A219" s="58"/>
      <c r="B219" s="58"/>
      <c r="C219" s="59"/>
      <c r="D219" s="59"/>
      <c r="E219" s="59"/>
      <c r="F219" s="59"/>
    </row>
    <row r="220" spans="1:6" x14ac:dyDescent="0.3">
      <c r="A220" s="58"/>
      <c r="B220" s="58"/>
      <c r="C220" s="59"/>
      <c r="D220" s="59"/>
      <c r="E220" s="59"/>
      <c r="F220" s="59"/>
    </row>
    <row r="221" spans="1:6" x14ac:dyDescent="0.3">
      <c r="A221" s="58"/>
      <c r="B221" s="58"/>
      <c r="C221" s="59"/>
      <c r="D221" s="59"/>
      <c r="E221" s="59"/>
      <c r="F221" s="59"/>
    </row>
    <row r="222" spans="1:6" x14ac:dyDescent="0.3">
      <c r="A222" s="58"/>
      <c r="B222" s="58"/>
      <c r="C222" s="59"/>
      <c r="D222" s="59"/>
      <c r="E222" s="59"/>
      <c r="F222" s="59"/>
    </row>
    <row r="223" spans="1:6" x14ac:dyDescent="0.3">
      <c r="A223" s="58"/>
      <c r="B223" s="58"/>
      <c r="C223" s="59"/>
      <c r="D223" s="59"/>
      <c r="E223" s="59"/>
      <c r="F223" s="59"/>
    </row>
    <row r="224" spans="1:6" x14ac:dyDescent="0.3">
      <c r="A224" s="58"/>
      <c r="B224" s="58"/>
      <c r="C224" s="59"/>
      <c r="D224" s="59"/>
      <c r="E224" s="59"/>
      <c r="F224" s="59"/>
    </row>
    <row r="225" spans="1:6" x14ac:dyDescent="0.3">
      <c r="A225" s="58"/>
      <c r="B225" s="58"/>
      <c r="C225" s="59"/>
      <c r="D225" s="59"/>
      <c r="E225" s="59"/>
      <c r="F225" s="59"/>
    </row>
    <row r="226" spans="1:6" x14ac:dyDescent="0.3">
      <c r="A226" s="58"/>
      <c r="B226" s="58"/>
      <c r="C226" s="59"/>
      <c r="D226" s="59"/>
      <c r="E226" s="59"/>
      <c r="F226" s="59"/>
    </row>
    <row r="227" spans="1:6" x14ac:dyDescent="0.3">
      <c r="A227" s="58"/>
      <c r="B227" s="58"/>
      <c r="C227" s="59"/>
      <c r="D227" s="59"/>
      <c r="E227" s="59"/>
      <c r="F227" s="59"/>
    </row>
    <row r="228" spans="1:6" x14ac:dyDescent="0.3">
      <c r="A228" s="58"/>
      <c r="B228" s="58"/>
      <c r="C228" s="59"/>
      <c r="D228" s="59"/>
      <c r="E228" s="59"/>
      <c r="F228" s="59"/>
    </row>
    <row r="229" spans="1:6" x14ac:dyDescent="0.3">
      <c r="A229" s="58"/>
      <c r="B229" s="58"/>
      <c r="C229" s="59"/>
      <c r="D229" s="59"/>
      <c r="E229" s="59"/>
      <c r="F229" s="59"/>
    </row>
    <row r="230" spans="1:6" x14ac:dyDescent="0.3">
      <c r="A230" s="58"/>
      <c r="B230" s="58"/>
      <c r="C230" s="59"/>
      <c r="D230" s="59"/>
      <c r="E230" s="59"/>
      <c r="F230" s="59"/>
    </row>
    <row r="231" spans="1:6" x14ac:dyDescent="0.3">
      <c r="A231" s="58"/>
      <c r="B231" s="58"/>
      <c r="C231" s="59"/>
      <c r="D231" s="59"/>
      <c r="E231" s="59"/>
      <c r="F231" s="59"/>
    </row>
    <row r="232" spans="1:6" x14ac:dyDescent="0.3">
      <c r="A232" s="58"/>
      <c r="B232" s="58"/>
      <c r="C232" s="59"/>
      <c r="D232" s="59"/>
      <c r="E232" s="59"/>
      <c r="F232" s="59"/>
    </row>
    <row r="233" spans="1:6" x14ac:dyDescent="0.3">
      <c r="A233" s="58"/>
      <c r="B233" s="58"/>
      <c r="C233" s="59"/>
      <c r="D233" s="59"/>
      <c r="E233" s="59"/>
      <c r="F233" s="59"/>
    </row>
    <row r="234" spans="1:6" x14ac:dyDescent="0.3">
      <c r="A234" s="58"/>
      <c r="B234" s="58"/>
      <c r="C234" s="59"/>
      <c r="D234" s="59"/>
      <c r="E234" s="59"/>
      <c r="F234" s="59"/>
    </row>
    <row r="235" spans="1:6" x14ac:dyDescent="0.3">
      <c r="A235" s="58"/>
      <c r="B235" s="58"/>
      <c r="C235" s="59"/>
      <c r="D235" s="59"/>
      <c r="E235" s="59"/>
      <c r="F235" s="59"/>
    </row>
    <row r="236" spans="1:6" x14ac:dyDescent="0.3">
      <c r="A236" s="58"/>
      <c r="B236" s="58"/>
      <c r="C236" s="59"/>
      <c r="D236" s="59"/>
      <c r="E236" s="59"/>
      <c r="F236" s="59"/>
    </row>
    <row r="237" spans="1:6" x14ac:dyDescent="0.3">
      <c r="A237" s="58"/>
      <c r="B237" s="58"/>
      <c r="C237" s="59"/>
      <c r="D237" s="59"/>
      <c r="E237" s="59"/>
      <c r="F237" s="59"/>
    </row>
    <row r="238" spans="1:6" x14ac:dyDescent="0.3">
      <c r="A238" s="58"/>
      <c r="B238" s="58"/>
      <c r="C238" s="59"/>
      <c r="D238" s="59"/>
      <c r="E238" s="59"/>
      <c r="F238" s="59"/>
    </row>
    <row r="239" spans="1:6" x14ac:dyDescent="0.3">
      <c r="A239" s="58"/>
      <c r="B239" s="58"/>
      <c r="C239" s="59"/>
      <c r="D239" s="59"/>
      <c r="E239" s="59"/>
      <c r="F239" s="59"/>
    </row>
    <row r="240" spans="1:6" x14ac:dyDescent="0.3">
      <c r="A240" s="58"/>
      <c r="B240" s="58"/>
      <c r="C240" s="59"/>
      <c r="D240" s="59"/>
      <c r="E240" s="59"/>
      <c r="F240" s="59"/>
    </row>
    <row r="241" spans="1:6" x14ac:dyDescent="0.3">
      <c r="A241" s="58"/>
      <c r="B241" s="58"/>
      <c r="C241" s="59"/>
      <c r="D241" s="59"/>
      <c r="E241" s="59"/>
      <c r="F241" s="59"/>
    </row>
    <row r="242" spans="1:6" x14ac:dyDescent="0.3">
      <c r="A242" s="58"/>
      <c r="B242" s="58"/>
      <c r="C242" s="59"/>
      <c r="D242" s="59"/>
      <c r="E242" s="59"/>
      <c r="F242" s="59"/>
    </row>
    <row r="243" spans="1:6" x14ac:dyDescent="0.3">
      <c r="A243" s="58"/>
      <c r="B243" s="58"/>
      <c r="C243" s="59"/>
      <c r="D243" s="59"/>
      <c r="E243" s="59"/>
      <c r="F243" s="59"/>
    </row>
    <row r="244" spans="1:6" x14ac:dyDescent="0.3">
      <c r="A244" s="58"/>
      <c r="B244" s="58"/>
      <c r="C244" s="59"/>
      <c r="D244" s="59"/>
      <c r="E244" s="59"/>
      <c r="F244" s="59"/>
    </row>
    <row r="245" spans="1:6" x14ac:dyDescent="0.3">
      <c r="A245" s="58"/>
      <c r="B245" s="58"/>
      <c r="C245" s="59"/>
      <c r="D245" s="59"/>
      <c r="E245" s="59"/>
      <c r="F245" s="59"/>
    </row>
    <row r="246" spans="1:6" x14ac:dyDescent="0.3">
      <c r="A246" s="58"/>
      <c r="B246" s="58"/>
      <c r="C246" s="59"/>
      <c r="D246" s="59"/>
      <c r="E246" s="59"/>
      <c r="F246" s="59"/>
    </row>
    <row r="247" spans="1:6" x14ac:dyDescent="0.3">
      <c r="A247" s="58"/>
      <c r="B247" s="58"/>
      <c r="C247" s="59"/>
      <c r="D247" s="59"/>
      <c r="E247" s="59"/>
      <c r="F247" s="59"/>
    </row>
    <row r="248" spans="1:6" x14ac:dyDescent="0.3">
      <c r="A248" s="58"/>
      <c r="B248" s="58"/>
      <c r="C248" s="59"/>
      <c r="D248" s="59"/>
      <c r="E248" s="59"/>
      <c r="F248" s="59"/>
    </row>
    <row r="249" spans="1:6" x14ac:dyDescent="0.3">
      <c r="A249" s="58"/>
      <c r="B249" s="58"/>
      <c r="C249" s="59"/>
      <c r="D249" s="59"/>
      <c r="E249" s="59"/>
      <c r="F249" s="59"/>
    </row>
    <row r="250" spans="1:6" x14ac:dyDescent="0.3">
      <c r="A250" s="58"/>
      <c r="B250" s="58"/>
      <c r="C250" s="59"/>
      <c r="D250" s="59"/>
      <c r="E250" s="59"/>
      <c r="F250" s="59"/>
    </row>
    <row r="251" spans="1:6" x14ac:dyDescent="0.3">
      <c r="A251" s="58"/>
      <c r="B251" s="58"/>
      <c r="C251" s="59"/>
      <c r="D251" s="59"/>
      <c r="E251" s="59"/>
      <c r="F251" s="59"/>
    </row>
    <row r="252" spans="1:6" x14ac:dyDescent="0.3">
      <c r="A252" s="58"/>
      <c r="B252" s="58"/>
      <c r="C252" s="59"/>
      <c r="D252" s="59"/>
      <c r="E252" s="59"/>
      <c r="F252" s="59"/>
    </row>
    <row r="253" spans="1:6" x14ac:dyDescent="0.3">
      <c r="A253" s="58"/>
      <c r="B253" s="58"/>
      <c r="C253" s="59"/>
      <c r="D253" s="59"/>
      <c r="E253" s="59"/>
      <c r="F253" s="59"/>
    </row>
    <row r="254" spans="1:6" x14ac:dyDescent="0.3">
      <c r="A254" s="58"/>
      <c r="B254" s="58"/>
      <c r="C254" s="59"/>
      <c r="D254" s="59"/>
      <c r="E254" s="59"/>
      <c r="F254" s="59"/>
    </row>
    <row r="255" spans="1:6" x14ac:dyDescent="0.3">
      <c r="A255" s="58"/>
      <c r="B255" s="58"/>
      <c r="C255" s="59"/>
      <c r="D255" s="59"/>
      <c r="E255" s="59"/>
      <c r="F255" s="59"/>
    </row>
    <row r="256" spans="1:6" x14ac:dyDescent="0.3">
      <c r="A256" s="58"/>
      <c r="B256" s="58"/>
      <c r="C256" s="59"/>
      <c r="D256" s="59"/>
      <c r="E256" s="59"/>
      <c r="F256" s="59"/>
    </row>
    <row r="257" spans="1:6" x14ac:dyDescent="0.3">
      <c r="A257" s="58"/>
      <c r="B257" s="58"/>
      <c r="C257" s="59"/>
      <c r="D257" s="59"/>
      <c r="E257" s="59"/>
      <c r="F257" s="59"/>
    </row>
    <row r="258" spans="1:6" x14ac:dyDescent="0.3">
      <c r="A258" s="58"/>
      <c r="B258" s="58"/>
      <c r="C258" s="59"/>
      <c r="D258" s="59"/>
      <c r="E258" s="59"/>
      <c r="F258" s="59"/>
    </row>
    <row r="259" spans="1:6" x14ac:dyDescent="0.3">
      <c r="A259" s="58"/>
      <c r="B259" s="58"/>
      <c r="C259" s="59"/>
      <c r="D259" s="59"/>
      <c r="E259" s="59"/>
      <c r="F259" s="59"/>
    </row>
    <row r="260" spans="1:6" x14ac:dyDescent="0.3">
      <c r="A260" s="58"/>
      <c r="B260" s="58"/>
      <c r="C260" s="59"/>
      <c r="D260" s="59"/>
      <c r="E260" s="59"/>
      <c r="F260" s="59"/>
    </row>
    <row r="261" spans="1:6" x14ac:dyDescent="0.3">
      <c r="A261" s="58"/>
      <c r="B261" s="58"/>
      <c r="C261" s="59"/>
      <c r="D261" s="59"/>
      <c r="E261" s="59"/>
      <c r="F261" s="59"/>
    </row>
    <row r="262" spans="1:6" x14ac:dyDescent="0.3">
      <c r="A262" s="58"/>
      <c r="B262" s="58"/>
      <c r="C262" s="59"/>
      <c r="D262" s="59"/>
      <c r="E262" s="59"/>
      <c r="F262" s="59"/>
    </row>
    <row r="263" spans="1:6" x14ac:dyDescent="0.3">
      <c r="A263" s="58"/>
      <c r="B263" s="58"/>
      <c r="C263" s="59"/>
      <c r="D263" s="59"/>
      <c r="E263" s="59"/>
      <c r="F263" s="59"/>
    </row>
    <row r="264" spans="1:6" x14ac:dyDescent="0.3">
      <c r="A264" s="58"/>
      <c r="B264" s="58"/>
      <c r="C264" s="59"/>
      <c r="D264" s="59"/>
      <c r="E264" s="59"/>
      <c r="F264" s="59"/>
    </row>
    <row r="265" spans="1:6" x14ac:dyDescent="0.3">
      <c r="A265" s="58"/>
      <c r="B265" s="58"/>
      <c r="C265" s="59"/>
      <c r="D265" s="59"/>
      <c r="E265" s="59"/>
      <c r="F265" s="59"/>
    </row>
    <row r="266" spans="1:6" x14ac:dyDescent="0.3">
      <c r="A266" s="58"/>
      <c r="B266" s="58"/>
      <c r="C266" s="59"/>
      <c r="D266" s="59"/>
      <c r="E266" s="59"/>
      <c r="F266" s="59"/>
    </row>
    <row r="267" spans="1:6" x14ac:dyDescent="0.3">
      <c r="A267" s="58"/>
      <c r="B267" s="58"/>
      <c r="C267" s="59"/>
      <c r="D267" s="59"/>
      <c r="E267" s="59"/>
      <c r="F267" s="59"/>
    </row>
    <row r="268" spans="1:6" x14ac:dyDescent="0.3">
      <c r="A268" s="58"/>
      <c r="B268" s="58"/>
      <c r="C268" s="59"/>
      <c r="D268" s="59"/>
      <c r="E268" s="59"/>
      <c r="F268" s="59"/>
    </row>
    <row r="269" spans="1:6" x14ac:dyDescent="0.3">
      <c r="A269" s="58"/>
      <c r="B269" s="58"/>
      <c r="C269" s="59"/>
      <c r="D269" s="59"/>
      <c r="E269" s="59"/>
      <c r="F269" s="59"/>
    </row>
    <row r="270" spans="1:6" x14ac:dyDescent="0.3">
      <c r="A270" s="58"/>
      <c r="B270" s="58"/>
      <c r="C270" s="59"/>
      <c r="D270" s="59"/>
      <c r="E270" s="59"/>
      <c r="F270" s="59"/>
    </row>
    <row r="271" spans="1:6" x14ac:dyDescent="0.3">
      <c r="A271" s="58"/>
      <c r="B271" s="58"/>
      <c r="C271" s="59"/>
      <c r="D271" s="59"/>
      <c r="E271" s="59"/>
      <c r="F271" s="59"/>
    </row>
    <row r="272" spans="1:6" x14ac:dyDescent="0.3">
      <c r="A272" s="58"/>
      <c r="B272" s="58"/>
      <c r="C272" s="59"/>
      <c r="D272" s="59"/>
      <c r="E272" s="59"/>
      <c r="F272" s="59"/>
    </row>
    <row r="273" spans="1:6" x14ac:dyDescent="0.3">
      <c r="A273" s="58"/>
      <c r="B273" s="58"/>
      <c r="C273" s="59"/>
      <c r="D273" s="59"/>
      <c r="E273" s="59"/>
      <c r="F273" s="59"/>
    </row>
    <row r="274" spans="1:6" x14ac:dyDescent="0.3">
      <c r="A274" s="58"/>
      <c r="B274" s="58"/>
      <c r="C274" s="59"/>
      <c r="D274" s="59"/>
      <c r="E274" s="59"/>
      <c r="F274" s="59"/>
    </row>
    <row r="275" spans="1:6" x14ac:dyDescent="0.3">
      <c r="A275" s="58"/>
      <c r="B275" s="58"/>
      <c r="C275" s="59"/>
      <c r="D275" s="59"/>
      <c r="E275" s="59"/>
      <c r="F275" s="59"/>
    </row>
    <row r="276" spans="1:6" x14ac:dyDescent="0.3">
      <c r="A276" s="58"/>
      <c r="B276" s="58"/>
      <c r="C276" s="59"/>
      <c r="D276" s="59"/>
      <c r="E276" s="59"/>
      <c r="F276" s="59"/>
    </row>
    <row r="277" spans="1:6" x14ac:dyDescent="0.3">
      <c r="A277" s="58"/>
      <c r="B277" s="58"/>
      <c r="C277" s="59"/>
      <c r="D277" s="59"/>
      <c r="E277" s="59"/>
      <c r="F277" s="59"/>
    </row>
    <row r="278" spans="1:6" x14ac:dyDescent="0.3">
      <c r="A278" s="58"/>
      <c r="B278" s="58"/>
      <c r="C278" s="59"/>
      <c r="D278" s="59"/>
      <c r="E278" s="59"/>
      <c r="F278" s="59"/>
    </row>
    <row r="279" spans="1:6" x14ac:dyDescent="0.3">
      <c r="A279" s="58"/>
      <c r="B279" s="58"/>
      <c r="C279" s="59"/>
      <c r="D279" s="59"/>
      <c r="E279" s="59"/>
      <c r="F279" s="59"/>
    </row>
    <row r="280" spans="1:6" x14ac:dyDescent="0.3">
      <c r="A280" s="58"/>
      <c r="B280" s="58"/>
      <c r="C280" s="59"/>
      <c r="D280" s="59"/>
      <c r="E280" s="59"/>
      <c r="F280" s="59"/>
    </row>
    <row r="281" spans="1:6" x14ac:dyDescent="0.3">
      <c r="A281" s="58"/>
      <c r="B281" s="58"/>
      <c r="C281" s="59"/>
      <c r="D281" s="59"/>
      <c r="E281" s="59"/>
      <c r="F281" s="59"/>
    </row>
    <row r="282" spans="1:6" x14ac:dyDescent="0.3">
      <c r="A282" s="58"/>
      <c r="B282" s="58"/>
      <c r="C282" s="59"/>
      <c r="D282" s="59"/>
      <c r="E282" s="59"/>
      <c r="F282" s="59"/>
    </row>
    <row r="283" spans="1:6" x14ac:dyDescent="0.3">
      <c r="A283" s="58"/>
      <c r="B283" s="58"/>
      <c r="C283" s="59"/>
      <c r="D283" s="59"/>
      <c r="E283" s="59"/>
      <c r="F283" s="59"/>
    </row>
    <row r="284" spans="1:6" x14ac:dyDescent="0.3">
      <c r="A284" s="58"/>
      <c r="B284" s="58"/>
      <c r="C284" s="59"/>
      <c r="D284" s="59"/>
      <c r="E284" s="59"/>
      <c r="F284" s="59"/>
    </row>
    <row r="285" spans="1:6" x14ac:dyDescent="0.3">
      <c r="A285" s="58"/>
      <c r="B285" s="58"/>
      <c r="C285" s="59"/>
      <c r="D285" s="59"/>
      <c r="E285" s="59"/>
      <c r="F285" s="59"/>
    </row>
    <row r="286" spans="1:6" x14ac:dyDescent="0.3">
      <c r="A286" s="58"/>
      <c r="B286" s="58"/>
      <c r="C286" s="59"/>
      <c r="D286" s="59"/>
      <c r="E286" s="59"/>
      <c r="F286" s="59"/>
    </row>
    <row r="287" spans="1:6" x14ac:dyDescent="0.3">
      <c r="A287" s="58"/>
      <c r="B287" s="58"/>
      <c r="C287" s="59"/>
      <c r="D287" s="59"/>
      <c r="E287" s="59"/>
      <c r="F287" s="59"/>
    </row>
    <row r="288" spans="1:6" x14ac:dyDescent="0.3">
      <c r="A288" s="58"/>
      <c r="B288" s="58"/>
      <c r="C288" s="59"/>
      <c r="D288" s="59"/>
      <c r="E288" s="59"/>
      <c r="F288" s="59"/>
    </row>
    <row r="289" spans="1:6" x14ac:dyDescent="0.3">
      <c r="A289" s="58"/>
      <c r="B289" s="58"/>
      <c r="C289" s="59"/>
      <c r="D289" s="59"/>
      <c r="E289" s="59"/>
      <c r="F289" s="59"/>
    </row>
    <row r="290" spans="1:6" x14ac:dyDescent="0.3">
      <c r="A290" s="58"/>
      <c r="B290" s="58"/>
      <c r="C290" s="59"/>
      <c r="D290" s="59"/>
      <c r="E290" s="59"/>
      <c r="F290" s="59"/>
    </row>
    <row r="291" spans="1:6" x14ac:dyDescent="0.3">
      <c r="A291" s="58"/>
      <c r="B291" s="58"/>
      <c r="C291" s="59"/>
      <c r="D291" s="59"/>
      <c r="E291" s="59"/>
      <c r="F291" s="59"/>
    </row>
    <row r="292" spans="1:6" x14ac:dyDescent="0.3">
      <c r="A292" s="58"/>
      <c r="B292" s="58"/>
      <c r="C292" s="59"/>
      <c r="D292" s="59"/>
      <c r="E292" s="59"/>
      <c r="F292" s="59"/>
    </row>
    <row r="293" spans="1:6" x14ac:dyDescent="0.3">
      <c r="A293" s="58"/>
      <c r="B293" s="58"/>
      <c r="C293" s="59"/>
      <c r="D293" s="59"/>
      <c r="E293" s="59"/>
      <c r="F293" s="59"/>
    </row>
    <row r="294" spans="1:6" x14ac:dyDescent="0.3">
      <c r="A294" s="58"/>
      <c r="B294" s="58"/>
      <c r="C294" s="59"/>
      <c r="D294" s="59"/>
      <c r="E294" s="59"/>
      <c r="F294" s="59"/>
    </row>
    <row r="295" spans="1:6" x14ac:dyDescent="0.3">
      <c r="A295" s="58"/>
      <c r="B295" s="58"/>
      <c r="C295" s="59"/>
      <c r="D295" s="59"/>
      <c r="E295" s="59"/>
      <c r="F295" s="59"/>
    </row>
    <row r="296" spans="1:6" x14ac:dyDescent="0.3">
      <c r="A296" s="58"/>
      <c r="B296" s="58"/>
      <c r="C296" s="59"/>
      <c r="D296" s="59"/>
      <c r="E296" s="59"/>
      <c r="F296" s="59"/>
    </row>
    <row r="297" spans="1:6" x14ac:dyDescent="0.3">
      <c r="A297" s="58"/>
      <c r="B297" s="58"/>
      <c r="C297" s="59"/>
      <c r="D297" s="59"/>
      <c r="E297" s="59"/>
      <c r="F297" s="59"/>
    </row>
    <row r="298" spans="1:6" x14ac:dyDescent="0.3">
      <c r="A298" s="58"/>
      <c r="B298" s="58"/>
      <c r="C298" s="59"/>
      <c r="D298" s="59"/>
      <c r="E298" s="59"/>
      <c r="F298" s="59"/>
    </row>
    <row r="299" spans="1:6" x14ac:dyDescent="0.3">
      <c r="A299" s="58"/>
      <c r="B299" s="58"/>
      <c r="C299" s="59"/>
      <c r="D299" s="59"/>
      <c r="E299" s="59"/>
      <c r="F299" s="59"/>
    </row>
    <row r="300" spans="1:6" x14ac:dyDescent="0.3">
      <c r="A300" s="58"/>
      <c r="B300" s="58"/>
      <c r="C300" s="59"/>
      <c r="D300" s="59"/>
      <c r="E300" s="59"/>
      <c r="F300" s="59"/>
    </row>
    <row r="301" spans="1:6" x14ac:dyDescent="0.3">
      <c r="A301" s="58"/>
      <c r="B301" s="58"/>
      <c r="C301" s="59"/>
      <c r="D301" s="59"/>
      <c r="E301" s="59"/>
      <c r="F301" s="59"/>
    </row>
    <row r="302" spans="1:6" x14ac:dyDescent="0.3">
      <c r="A302" s="58"/>
      <c r="B302" s="58"/>
      <c r="C302" s="59"/>
      <c r="D302" s="59"/>
      <c r="E302" s="59"/>
      <c r="F302" s="59"/>
    </row>
    <row r="303" spans="1:6" x14ac:dyDescent="0.3">
      <c r="A303" s="58"/>
      <c r="B303" s="58"/>
      <c r="C303" s="59"/>
      <c r="D303" s="59"/>
      <c r="E303" s="59"/>
      <c r="F303" s="59"/>
    </row>
    <row r="304" spans="1:6" x14ac:dyDescent="0.3">
      <c r="A304" s="58"/>
      <c r="B304" s="58"/>
      <c r="C304" s="59"/>
      <c r="D304" s="59"/>
      <c r="E304" s="59"/>
      <c r="F304" s="59"/>
    </row>
    <row r="305" spans="1:6" x14ac:dyDescent="0.3">
      <c r="A305" s="58"/>
      <c r="B305" s="58"/>
      <c r="C305" s="59"/>
      <c r="D305" s="59"/>
      <c r="E305" s="59"/>
      <c r="F305" s="59"/>
    </row>
    <row r="306" spans="1:6" x14ac:dyDescent="0.3">
      <c r="A306" s="58"/>
      <c r="B306" s="58"/>
      <c r="C306" s="59"/>
      <c r="D306" s="59"/>
      <c r="E306" s="59"/>
      <c r="F306" s="59"/>
    </row>
    <row r="307" spans="1:6" x14ac:dyDescent="0.3">
      <c r="A307" s="58"/>
      <c r="B307" s="58"/>
      <c r="C307" s="59"/>
      <c r="D307" s="59"/>
      <c r="E307" s="59"/>
      <c r="F307" s="59"/>
    </row>
    <row r="308" spans="1:6" x14ac:dyDescent="0.3">
      <c r="A308" s="58"/>
      <c r="B308" s="58"/>
      <c r="C308" s="59"/>
      <c r="D308" s="59"/>
      <c r="E308" s="59"/>
      <c r="F308" s="59"/>
    </row>
    <row r="309" spans="1:6" x14ac:dyDescent="0.3">
      <c r="A309" s="58"/>
      <c r="B309" s="58"/>
      <c r="C309" s="59"/>
      <c r="D309" s="59"/>
      <c r="E309" s="59"/>
      <c r="F309" s="59"/>
    </row>
    <row r="310" spans="1:6" x14ac:dyDescent="0.3">
      <c r="A310" s="58"/>
      <c r="B310" s="58"/>
      <c r="C310" s="59"/>
      <c r="D310" s="59"/>
      <c r="E310" s="59"/>
      <c r="F310" s="59"/>
    </row>
    <row r="311" spans="1:6" x14ac:dyDescent="0.3">
      <c r="A311" s="58"/>
      <c r="B311" s="58"/>
      <c r="C311" s="59"/>
      <c r="D311" s="59"/>
      <c r="E311" s="59"/>
      <c r="F311" s="59"/>
    </row>
    <row r="312" spans="1:6" x14ac:dyDescent="0.3">
      <c r="A312" s="58"/>
      <c r="B312" s="58"/>
      <c r="C312" s="59"/>
      <c r="D312" s="59"/>
      <c r="E312" s="59"/>
      <c r="F312" s="59"/>
    </row>
    <row r="313" spans="1:6" x14ac:dyDescent="0.3">
      <c r="A313" s="58"/>
      <c r="B313" s="58"/>
      <c r="C313" s="59"/>
      <c r="D313" s="59"/>
      <c r="E313" s="59"/>
      <c r="F313" s="59"/>
    </row>
    <row r="314" spans="1:6" x14ac:dyDescent="0.3">
      <c r="A314" s="58"/>
      <c r="B314" s="58"/>
      <c r="C314" s="59"/>
      <c r="D314" s="59"/>
      <c r="E314" s="59"/>
      <c r="F314" s="59"/>
    </row>
    <row r="315" spans="1:6" x14ac:dyDescent="0.3">
      <c r="A315" s="58"/>
      <c r="B315" s="58"/>
      <c r="C315" s="59"/>
      <c r="D315" s="59"/>
      <c r="E315" s="59"/>
      <c r="F315" s="59"/>
    </row>
    <row r="316" spans="1:6" x14ac:dyDescent="0.3">
      <c r="A316" s="58"/>
      <c r="B316" s="58"/>
      <c r="C316" s="59"/>
      <c r="D316" s="59"/>
      <c r="E316" s="59"/>
      <c r="F316" s="59"/>
    </row>
    <row r="317" spans="1:6" x14ac:dyDescent="0.3">
      <c r="A317" s="58"/>
      <c r="B317" s="58"/>
      <c r="C317" s="59"/>
      <c r="D317" s="59"/>
      <c r="E317" s="59"/>
      <c r="F317" s="59"/>
    </row>
    <row r="318" spans="1:6" x14ac:dyDescent="0.3">
      <c r="A318" s="58"/>
      <c r="B318" s="58"/>
      <c r="C318" s="59"/>
      <c r="D318" s="59"/>
      <c r="E318" s="59"/>
      <c r="F318" s="59"/>
    </row>
    <row r="319" spans="1:6" x14ac:dyDescent="0.3">
      <c r="A319" s="58"/>
      <c r="B319" s="58"/>
      <c r="C319" s="59"/>
      <c r="D319" s="59"/>
      <c r="E319" s="59"/>
      <c r="F319" s="59"/>
    </row>
    <row r="320" spans="1:6" x14ac:dyDescent="0.3">
      <c r="A320" s="58"/>
      <c r="B320" s="58"/>
      <c r="C320" s="59"/>
      <c r="D320" s="59"/>
      <c r="E320" s="59"/>
      <c r="F320" s="59"/>
    </row>
    <row r="321" spans="1:6" x14ac:dyDescent="0.3">
      <c r="A321" s="58"/>
      <c r="B321" s="58"/>
      <c r="C321" s="59"/>
      <c r="D321" s="59"/>
      <c r="E321" s="59"/>
      <c r="F321" s="59"/>
    </row>
    <row r="322" spans="1:6" x14ac:dyDescent="0.3">
      <c r="A322" s="58"/>
      <c r="B322" s="58"/>
      <c r="C322" s="59"/>
      <c r="D322" s="59"/>
      <c r="E322" s="59"/>
      <c r="F322" s="59"/>
    </row>
    <row r="323" spans="1:6" x14ac:dyDescent="0.3">
      <c r="A323" s="58"/>
      <c r="B323" s="58"/>
      <c r="C323" s="59"/>
      <c r="D323" s="59"/>
      <c r="E323" s="59"/>
      <c r="F323" s="59"/>
    </row>
    <row r="324" spans="1:6" x14ac:dyDescent="0.3">
      <c r="A324" s="58"/>
      <c r="B324" s="58"/>
      <c r="C324" s="59"/>
      <c r="D324" s="59"/>
      <c r="E324" s="59"/>
      <c r="F324" s="59"/>
    </row>
    <row r="325" spans="1:6" x14ac:dyDescent="0.3">
      <c r="A325" s="58"/>
      <c r="B325" s="58"/>
      <c r="C325" s="59"/>
      <c r="D325" s="59"/>
      <c r="E325" s="59"/>
      <c r="F325" s="59"/>
    </row>
    <row r="326" spans="1:6" x14ac:dyDescent="0.3">
      <c r="A326" s="58"/>
      <c r="B326" s="58"/>
      <c r="C326" s="59"/>
      <c r="D326" s="59"/>
      <c r="E326" s="59"/>
      <c r="F326" s="59"/>
    </row>
    <row r="327" spans="1:6" x14ac:dyDescent="0.3">
      <c r="A327" s="58"/>
      <c r="B327" s="58"/>
      <c r="C327" s="59"/>
      <c r="D327" s="59"/>
      <c r="E327" s="59"/>
      <c r="F327" s="59"/>
    </row>
    <row r="328" spans="1:6" x14ac:dyDescent="0.3">
      <c r="A328" s="58"/>
      <c r="B328" s="58"/>
      <c r="C328" s="59"/>
      <c r="D328" s="59"/>
      <c r="E328" s="59"/>
      <c r="F328" s="59"/>
    </row>
    <row r="329" spans="1:6" x14ac:dyDescent="0.3">
      <c r="A329" s="58"/>
      <c r="B329" s="58"/>
      <c r="C329" s="59"/>
      <c r="D329" s="59"/>
      <c r="E329" s="59"/>
      <c r="F329" s="59"/>
    </row>
    <row r="330" spans="1:6" x14ac:dyDescent="0.3">
      <c r="A330" s="58"/>
      <c r="B330" s="58"/>
      <c r="C330" s="59"/>
      <c r="D330" s="59"/>
      <c r="E330" s="59"/>
      <c r="F330" s="59"/>
    </row>
    <row r="331" spans="1:6" x14ac:dyDescent="0.3">
      <c r="A331" s="58"/>
      <c r="B331" s="58"/>
      <c r="C331" s="59"/>
      <c r="D331" s="59"/>
      <c r="E331" s="59"/>
      <c r="F331" s="59"/>
    </row>
    <row r="332" spans="1:6" x14ac:dyDescent="0.3">
      <c r="A332" s="58"/>
      <c r="B332" s="58"/>
      <c r="C332" s="59"/>
      <c r="D332" s="59"/>
      <c r="E332" s="59"/>
      <c r="F332" s="59"/>
    </row>
    <row r="333" spans="1:6" x14ac:dyDescent="0.3">
      <c r="A333" s="58"/>
      <c r="B333" s="58"/>
      <c r="C333" s="59"/>
      <c r="D333" s="59"/>
      <c r="E333" s="59"/>
      <c r="F333" s="59"/>
    </row>
    <row r="334" spans="1:6" x14ac:dyDescent="0.3">
      <c r="A334" s="58"/>
      <c r="B334" s="58"/>
      <c r="C334" s="59"/>
      <c r="D334" s="59"/>
      <c r="E334" s="59"/>
      <c r="F334" s="59"/>
    </row>
    <row r="335" spans="1:6" x14ac:dyDescent="0.3">
      <c r="A335" s="58"/>
      <c r="B335" s="58"/>
      <c r="C335" s="59"/>
      <c r="D335" s="59"/>
      <c r="E335" s="59"/>
      <c r="F335" s="59"/>
    </row>
    <row r="336" spans="1:6" x14ac:dyDescent="0.3">
      <c r="A336" s="58"/>
      <c r="B336" s="58"/>
      <c r="C336" s="59"/>
      <c r="D336" s="59"/>
      <c r="E336" s="59"/>
      <c r="F336" s="59"/>
    </row>
    <row r="337" spans="1:6" x14ac:dyDescent="0.3">
      <c r="A337" s="58"/>
      <c r="B337" s="58"/>
      <c r="C337" s="59"/>
      <c r="D337" s="59"/>
      <c r="E337" s="59"/>
      <c r="F337" s="59"/>
    </row>
    <row r="338" spans="1:6" x14ac:dyDescent="0.3">
      <c r="A338" s="58"/>
      <c r="B338" s="58"/>
      <c r="C338" s="59"/>
      <c r="D338" s="59"/>
      <c r="E338" s="59"/>
      <c r="F338" s="59"/>
    </row>
    <row r="339" spans="1:6" x14ac:dyDescent="0.3">
      <c r="A339" s="58"/>
      <c r="B339" s="58"/>
      <c r="C339" s="59"/>
      <c r="D339" s="59"/>
      <c r="E339" s="59"/>
      <c r="F339" s="59"/>
    </row>
    <row r="340" spans="1:6" x14ac:dyDescent="0.3">
      <c r="A340" s="58"/>
      <c r="B340" s="58"/>
      <c r="C340" s="59"/>
      <c r="D340" s="59"/>
      <c r="E340" s="59"/>
      <c r="F340" s="59"/>
    </row>
    <row r="341" spans="1:6" x14ac:dyDescent="0.3">
      <c r="A341" s="58"/>
      <c r="B341" s="58"/>
      <c r="C341" s="59"/>
      <c r="D341" s="59"/>
      <c r="E341" s="59"/>
      <c r="F341" s="59"/>
    </row>
    <row r="342" spans="1:6" x14ac:dyDescent="0.3">
      <c r="A342" s="58"/>
      <c r="B342" s="58"/>
      <c r="C342" s="59"/>
      <c r="D342" s="59"/>
      <c r="E342" s="59"/>
      <c r="F342" s="59"/>
    </row>
    <row r="343" spans="1:6" x14ac:dyDescent="0.3">
      <c r="A343" s="58"/>
      <c r="B343" s="58"/>
      <c r="C343" s="59"/>
      <c r="D343" s="59"/>
      <c r="E343" s="59"/>
      <c r="F343" s="59"/>
    </row>
    <row r="344" spans="1:6" x14ac:dyDescent="0.3">
      <c r="A344" s="58"/>
      <c r="B344" s="58"/>
      <c r="C344" s="59"/>
      <c r="D344" s="59"/>
      <c r="E344" s="59"/>
      <c r="F344" s="59"/>
    </row>
    <row r="345" spans="1:6" x14ac:dyDescent="0.3">
      <c r="A345" s="58"/>
      <c r="B345" s="58"/>
      <c r="C345" s="59"/>
      <c r="D345" s="59"/>
      <c r="E345" s="59"/>
      <c r="F345" s="59"/>
    </row>
    <row r="346" spans="1:6" x14ac:dyDescent="0.3">
      <c r="A346" s="58"/>
      <c r="B346" s="58"/>
      <c r="C346" s="59"/>
      <c r="D346" s="59"/>
      <c r="E346" s="59"/>
      <c r="F346" s="59"/>
    </row>
    <row r="347" spans="1:6" x14ac:dyDescent="0.3">
      <c r="A347" s="58"/>
      <c r="B347" s="58"/>
      <c r="C347" s="59"/>
      <c r="D347" s="59"/>
      <c r="E347" s="59"/>
      <c r="F347" s="59"/>
    </row>
    <row r="348" spans="1:6" x14ac:dyDescent="0.3">
      <c r="A348" s="58"/>
      <c r="B348" s="58"/>
      <c r="C348" s="59"/>
      <c r="D348" s="59"/>
      <c r="E348" s="59"/>
      <c r="F348" s="59"/>
    </row>
    <row r="349" spans="1:6" x14ac:dyDescent="0.3">
      <c r="A349" s="58"/>
      <c r="B349" s="58"/>
      <c r="C349" s="59"/>
      <c r="D349" s="59"/>
      <c r="E349" s="59"/>
      <c r="F349" s="59"/>
    </row>
    <row r="350" spans="1:6" x14ac:dyDescent="0.3">
      <c r="A350" s="58"/>
      <c r="B350" s="58"/>
      <c r="C350" s="59"/>
      <c r="D350" s="59"/>
      <c r="E350" s="59"/>
      <c r="F350" s="59"/>
    </row>
    <row r="351" spans="1:6" x14ac:dyDescent="0.3">
      <c r="A351" s="58"/>
      <c r="B351" s="58"/>
      <c r="C351" s="59"/>
      <c r="D351" s="59"/>
      <c r="E351" s="59"/>
      <c r="F351" s="59"/>
    </row>
    <row r="352" spans="1:6" x14ac:dyDescent="0.3">
      <c r="A352" s="58"/>
      <c r="B352" s="58"/>
      <c r="C352" s="59"/>
      <c r="D352" s="59"/>
      <c r="E352" s="59"/>
      <c r="F352" s="59"/>
    </row>
    <row r="353" spans="1:6" x14ac:dyDescent="0.3">
      <c r="A353" s="58"/>
      <c r="B353" s="58"/>
      <c r="C353" s="59"/>
      <c r="D353" s="59"/>
      <c r="E353" s="59"/>
      <c r="F353" s="59"/>
    </row>
    <row r="354" spans="1:6" x14ac:dyDescent="0.3">
      <c r="A354" s="58"/>
      <c r="B354" s="58"/>
      <c r="C354" s="59"/>
      <c r="D354" s="59"/>
      <c r="E354" s="59"/>
      <c r="F354" s="59"/>
    </row>
    <row r="355" spans="1:6" x14ac:dyDescent="0.3">
      <c r="A355" s="58"/>
      <c r="B355" s="58"/>
      <c r="C355" s="59"/>
      <c r="D355" s="59"/>
      <c r="E355" s="59"/>
      <c r="F355" s="59"/>
    </row>
    <row r="356" spans="1:6" x14ac:dyDescent="0.3">
      <c r="A356" s="58"/>
      <c r="B356" s="58"/>
      <c r="C356" s="59"/>
      <c r="D356" s="59"/>
      <c r="E356" s="59"/>
      <c r="F356" s="59"/>
    </row>
    <row r="357" spans="1:6" x14ac:dyDescent="0.3">
      <c r="A357" s="58"/>
      <c r="B357" s="58"/>
      <c r="C357" s="59"/>
      <c r="D357" s="59"/>
      <c r="E357" s="59"/>
      <c r="F357" s="59"/>
    </row>
    <row r="358" spans="1:6" x14ac:dyDescent="0.3">
      <c r="A358" s="58"/>
      <c r="B358" s="58"/>
      <c r="C358" s="59"/>
      <c r="D358" s="59"/>
      <c r="E358" s="59"/>
      <c r="F358" s="59"/>
    </row>
    <row r="359" spans="1:6" x14ac:dyDescent="0.3">
      <c r="A359" s="58"/>
      <c r="B359" s="58"/>
      <c r="C359" s="59"/>
      <c r="D359" s="59"/>
      <c r="E359" s="59"/>
      <c r="F359" s="59"/>
    </row>
    <row r="360" spans="1:6" x14ac:dyDescent="0.3">
      <c r="A360" s="58"/>
      <c r="B360" s="58"/>
      <c r="C360" s="59"/>
      <c r="D360" s="59"/>
      <c r="E360" s="59"/>
      <c r="F360" s="59"/>
    </row>
    <row r="361" spans="1:6" x14ac:dyDescent="0.3">
      <c r="A361" s="58"/>
      <c r="B361" s="58"/>
      <c r="C361" s="59"/>
      <c r="D361" s="59"/>
      <c r="E361" s="59"/>
      <c r="F361" s="59"/>
    </row>
    <row r="362" spans="1:6" x14ac:dyDescent="0.3">
      <c r="A362" s="58"/>
      <c r="B362" s="58"/>
      <c r="C362" s="59"/>
      <c r="D362" s="59"/>
      <c r="E362" s="59"/>
      <c r="F362" s="59"/>
    </row>
    <row r="363" spans="1:6" x14ac:dyDescent="0.3">
      <c r="A363" s="58"/>
      <c r="B363" s="58"/>
      <c r="C363" s="59"/>
      <c r="D363" s="59"/>
      <c r="E363" s="59"/>
      <c r="F363" s="59"/>
    </row>
    <row r="364" spans="1:6" x14ac:dyDescent="0.3">
      <c r="A364" s="58"/>
      <c r="B364" s="58"/>
      <c r="C364" s="59"/>
      <c r="D364" s="59"/>
      <c r="E364" s="59"/>
      <c r="F364" s="59"/>
    </row>
    <row r="365" spans="1:6" x14ac:dyDescent="0.3">
      <c r="A365" s="58"/>
      <c r="B365" s="58"/>
      <c r="C365" s="59"/>
      <c r="D365" s="59"/>
      <c r="E365" s="59"/>
      <c r="F365" s="59"/>
    </row>
    <row r="366" spans="1:6" x14ac:dyDescent="0.3">
      <c r="A366" s="58"/>
      <c r="B366" s="58"/>
      <c r="C366" s="59"/>
      <c r="D366" s="59"/>
      <c r="E366" s="59"/>
      <c r="F366" s="59"/>
    </row>
    <row r="367" spans="1:6" x14ac:dyDescent="0.3">
      <c r="A367" s="58"/>
      <c r="B367" s="58"/>
      <c r="C367" s="59"/>
      <c r="D367" s="59"/>
      <c r="E367" s="59"/>
      <c r="F367" s="59"/>
    </row>
    <row r="368" spans="1:6" x14ac:dyDescent="0.3">
      <c r="A368" s="58"/>
      <c r="B368" s="58"/>
      <c r="C368" s="59"/>
      <c r="D368" s="59"/>
      <c r="E368" s="59"/>
      <c r="F368" s="59"/>
    </row>
    <row r="369" spans="1:6" x14ac:dyDescent="0.3">
      <c r="A369" s="58"/>
      <c r="B369" s="58"/>
      <c r="C369" s="59"/>
      <c r="D369" s="59"/>
      <c r="E369" s="59"/>
      <c r="F369" s="59"/>
    </row>
    <row r="370" spans="1:6" x14ac:dyDescent="0.3">
      <c r="A370" s="58"/>
      <c r="B370" s="58"/>
      <c r="C370" s="59"/>
      <c r="D370" s="59"/>
      <c r="E370" s="59"/>
      <c r="F370" s="59"/>
    </row>
    <row r="371" spans="1:6" x14ac:dyDescent="0.3">
      <c r="A371" s="58"/>
      <c r="B371" s="58"/>
      <c r="C371" s="59"/>
      <c r="D371" s="59"/>
      <c r="E371" s="59"/>
      <c r="F371" s="59"/>
    </row>
    <row r="372" spans="1:6" x14ac:dyDescent="0.3">
      <c r="A372" s="58"/>
      <c r="B372" s="58"/>
      <c r="C372" s="59"/>
      <c r="D372" s="59"/>
      <c r="E372" s="59"/>
      <c r="F372" s="59"/>
    </row>
    <row r="373" spans="1:6" x14ac:dyDescent="0.3">
      <c r="A373" s="58"/>
      <c r="B373" s="58"/>
      <c r="C373" s="59"/>
      <c r="D373" s="59"/>
      <c r="E373" s="59"/>
      <c r="F373" s="59"/>
    </row>
    <row r="374" spans="1:6" x14ac:dyDescent="0.3">
      <c r="A374" s="58"/>
      <c r="B374" s="58"/>
      <c r="C374" s="59"/>
      <c r="D374" s="59"/>
      <c r="E374" s="59"/>
      <c r="F374" s="59"/>
    </row>
    <row r="375" spans="1:6" x14ac:dyDescent="0.3">
      <c r="A375" s="58"/>
      <c r="B375" s="58"/>
      <c r="C375" s="59"/>
      <c r="D375" s="59"/>
      <c r="E375" s="59"/>
      <c r="F375" s="59"/>
    </row>
    <row r="376" spans="1:6" x14ac:dyDescent="0.3">
      <c r="A376" s="58"/>
      <c r="B376" s="58"/>
      <c r="C376" s="59"/>
      <c r="D376" s="59"/>
      <c r="E376" s="59"/>
      <c r="F376" s="59"/>
    </row>
    <row r="377" spans="1:6" x14ac:dyDescent="0.3">
      <c r="A377" s="58"/>
      <c r="B377" s="58"/>
      <c r="C377" s="59"/>
      <c r="D377" s="59"/>
      <c r="E377" s="59"/>
      <c r="F377" s="59"/>
    </row>
    <row r="378" spans="1:6" x14ac:dyDescent="0.3">
      <c r="A378" s="58"/>
      <c r="B378" s="58"/>
      <c r="C378" s="59"/>
      <c r="D378" s="59"/>
      <c r="E378" s="59"/>
      <c r="F378" s="59"/>
    </row>
    <row r="379" spans="1:6" x14ac:dyDescent="0.3">
      <c r="A379" s="58"/>
      <c r="B379" s="58"/>
      <c r="C379" s="59"/>
      <c r="D379" s="59"/>
      <c r="E379" s="59"/>
      <c r="F379" s="59"/>
    </row>
    <row r="380" spans="1:6" x14ac:dyDescent="0.3">
      <c r="A380" s="58"/>
      <c r="B380" s="58"/>
      <c r="C380" s="59"/>
      <c r="D380" s="59"/>
      <c r="E380" s="59"/>
      <c r="F380" s="59"/>
    </row>
    <row r="381" spans="1:6" x14ac:dyDescent="0.3">
      <c r="A381" s="58"/>
      <c r="B381" s="58"/>
      <c r="C381" s="59"/>
      <c r="D381" s="59"/>
      <c r="E381" s="59"/>
      <c r="F381" s="59"/>
    </row>
    <row r="382" spans="1:6" x14ac:dyDescent="0.3">
      <c r="A382" s="58"/>
      <c r="B382" s="58"/>
      <c r="C382" s="59"/>
      <c r="D382" s="59"/>
      <c r="E382" s="59"/>
      <c r="F382" s="59"/>
    </row>
    <row r="383" spans="1:6" x14ac:dyDescent="0.3">
      <c r="A383" s="58"/>
      <c r="B383" s="58"/>
      <c r="C383" s="59"/>
      <c r="D383" s="59"/>
      <c r="E383" s="59"/>
      <c r="F383" s="59"/>
    </row>
    <row r="384" spans="1:6" x14ac:dyDescent="0.3">
      <c r="A384" s="58"/>
      <c r="B384" s="58"/>
      <c r="C384" s="59"/>
      <c r="D384" s="59"/>
      <c r="E384" s="59"/>
      <c r="F384" s="59"/>
    </row>
    <row r="385" spans="1:6" x14ac:dyDescent="0.3">
      <c r="A385" s="58"/>
      <c r="B385" s="58"/>
      <c r="C385" s="59"/>
      <c r="D385" s="59"/>
      <c r="E385" s="59"/>
      <c r="F385" s="59"/>
    </row>
    <row r="386" spans="1:6" x14ac:dyDescent="0.3">
      <c r="A386" s="58"/>
      <c r="B386" s="58"/>
      <c r="C386" s="59"/>
      <c r="D386" s="59"/>
      <c r="E386" s="59"/>
      <c r="F386" s="59"/>
    </row>
    <row r="387" spans="1:6" x14ac:dyDescent="0.3">
      <c r="A387" s="58"/>
      <c r="B387" s="58"/>
      <c r="C387" s="59"/>
      <c r="D387" s="59"/>
      <c r="E387" s="59"/>
      <c r="F387" s="59"/>
    </row>
    <row r="388" spans="1:6" x14ac:dyDescent="0.3">
      <c r="A388" s="58"/>
      <c r="B388" s="58"/>
      <c r="C388" s="59"/>
      <c r="D388" s="59"/>
      <c r="E388" s="59"/>
      <c r="F388" s="59"/>
    </row>
    <row r="389" spans="1:6" x14ac:dyDescent="0.3">
      <c r="A389" s="58"/>
      <c r="B389" s="58"/>
      <c r="C389" s="59"/>
      <c r="D389" s="59"/>
      <c r="E389" s="59"/>
      <c r="F389" s="59"/>
    </row>
    <row r="390" spans="1:6" x14ac:dyDescent="0.3">
      <c r="A390" s="58"/>
      <c r="B390" s="58"/>
      <c r="C390" s="59"/>
      <c r="D390" s="59"/>
      <c r="E390" s="59"/>
      <c r="F390" s="59"/>
    </row>
    <row r="391" spans="1:6" x14ac:dyDescent="0.3">
      <c r="A391" s="58"/>
      <c r="B391" s="58"/>
      <c r="C391" s="59"/>
      <c r="D391" s="59"/>
      <c r="E391" s="59"/>
      <c r="F391" s="59"/>
    </row>
    <row r="392" spans="1:6" x14ac:dyDescent="0.3">
      <c r="A392" s="58"/>
      <c r="B392" s="58"/>
      <c r="C392" s="59"/>
      <c r="D392" s="59"/>
      <c r="E392" s="59"/>
      <c r="F392" s="59"/>
    </row>
    <row r="393" spans="1:6" x14ac:dyDescent="0.3">
      <c r="A393" s="58"/>
      <c r="B393" s="58"/>
      <c r="C393" s="59"/>
      <c r="D393" s="59"/>
      <c r="E393" s="59"/>
      <c r="F393" s="59"/>
    </row>
    <row r="394" spans="1:6" x14ac:dyDescent="0.3">
      <c r="B394" s="58"/>
      <c r="C394" s="59"/>
      <c r="D394" s="59"/>
      <c r="E394" s="59"/>
      <c r="F394" s="59"/>
    </row>
  </sheetData>
  <mergeCells count="55">
    <mergeCell ref="C47:D47"/>
    <mergeCell ref="C41:F41"/>
    <mergeCell ref="B49:F49"/>
    <mergeCell ref="C25:F25"/>
    <mergeCell ref="C28:F28"/>
    <mergeCell ref="C27:F27"/>
    <mergeCell ref="C37:F37"/>
    <mergeCell ref="B35:F35"/>
    <mergeCell ref="C36:F36"/>
    <mergeCell ref="C39:F39"/>
    <mergeCell ref="C38:F38"/>
    <mergeCell ref="B26:F26"/>
    <mergeCell ref="C31:F31"/>
    <mergeCell ref="C30:F30"/>
    <mergeCell ref="C53:F53"/>
    <mergeCell ref="C54:F54"/>
    <mergeCell ref="C50:F50"/>
    <mergeCell ref="H49:I49"/>
    <mergeCell ref="C51:F51"/>
    <mergeCell ref="C52:F52"/>
    <mergeCell ref="J49:K49"/>
    <mergeCell ref="B4:F4"/>
    <mergeCell ref="B6:F6"/>
    <mergeCell ref="B21:G21"/>
    <mergeCell ref="B5:F5"/>
    <mergeCell ref="B7:F7"/>
    <mergeCell ref="B8:F8"/>
    <mergeCell ref="B17:F17"/>
    <mergeCell ref="B18:F18"/>
    <mergeCell ref="C10:F10"/>
    <mergeCell ref="C9:F9"/>
    <mergeCell ref="C11:F11"/>
    <mergeCell ref="C14:F14"/>
    <mergeCell ref="C15:F15"/>
    <mergeCell ref="C13:F13"/>
    <mergeCell ref="C29:F29"/>
    <mergeCell ref="E84:G84"/>
    <mergeCell ref="C68:F68"/>
    <mergeCell ref="C55:F55"/>
    <mergeCell ref="B75:C75"/>
    <mergeCell ref="C66:F66"/>
    <mergeCell ref="C71:F71"/>
    <mergeCell ref="C67:F67"/>
    <mergeCell ref="C69:F69"/>
    <mergeCell ref="C58:F58"/>
    <mergeCell ref="C56:F56"/>
    <mergeCell ref="C64:D64"/>
    <mergeCell ref="E72:F72"/>
    <mergeCell ref="A1:C1"/>
    <mergeCell ref="B19:F19"/>
    <mergeCell ref="B23:G23"/>
    <mergeCell ref="B22:F22"/>
    <mergeCell ref="B24:F24"/>
    <mergeCell ref="B20:F20"/>
    <mergeCell ref="C12:F12"/>
  </mergeCells>
  <hyperlinks>
    <hyperlink ref="D75" location="'Food flow (make)'!A1" display="Next" xr:uid="{4C8E8F40-E4D0-469A-BF39-E3AE69A4B574}"/>
    <hyperlink ref="B75:C75" location="'1. Scope (description)'!A1" display="Back" xr:uid="{23226BA5-C920-4344-AE06-2D1C7112BFB0}"/>
    <hyperlink ref="C36:F36" location="'How to arrange experts'!A1" display="select an expert panel. (Click here to see 'how to arrange experts')" xr:uid="{491AD0A9-F086-43F9-9BB1-3156D71741AF}"/>
    <hyperlink ref="C33" location="'2a. Example'!A1" display="Example 2a" xr:uid="{345151D9-C846-436C-9891-047FFEB97748}"/>
    <hyperlink ref="E84" r:id="rId1" xr:uid="{5FD8F6F1-EFA9-4F4F-90D7-05651D507EFD}"/>
    <hyperlink ref="E33" location="'Food flow (make)'!A1" display="Make the food flow diagram" xr:uid="{114E3C9F-262D-4CB4-8731-12D5B44B06C0}"/>
    <hyperlink ref="C72" location="'2b. Example'!A1" display="Example 2b" xr:uid="{B6D8739A-C237-4EE7-85D0-7B883BCF5839}"/>
    <hyperlink ref="E72" location="'Food flow (make)'!A41" display="Make the  diagram" xr:uid="{74EFD525-D827-4787-9A7B-A430F8E1704A}"/>
    <hyperlink ref="C25:F25" location="'How to make a food flow diagram'!A1" display="The client, eventually supported by maximum two experts or actors maximum, can produce output a). (Click here to see 'how to make a food flow diagram')" xr:uid="{5D1656A9-3DED-40C2-B140-851B7B17C576}"/>
  </hyperlinks>
  <pageMargins left="0.7" right="0.7" top="0.75" bottom="0.75" header="0.3" footer="0.3"/>
  <pageSetup paperSize="9" orientation="portrait" horizontalDpi="4294967293"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B86F2-CB6F-46E8-B8B3-7F8A3C074770}">
  <sheetPr codeName="Sheet5">
    <tabColor theme="9" tint="-0.249977111117893"/>
  </sheetPr>
  <dimension ref="A1:DH296"/>
  <sheetViews>
    <sheetView zoomScaleNormal="100" workbookViewId="0">
      <selection sqref="A1:G1"/>
    </sheetView>
  </sheetViews>
  <sheetFormatPr defaultRowHeight="14.4" x14ac:dyDescent="0.3"/>
  <cols>
    <col min="1" max="1" width="27.44140625" customWidth="1"/>
    <col min="2" max="2" width="22.6640625" customWidth="1"/>
    <col min="3" max="3" width="19" customWidth="1"/>
    <col min="4" max="4" width="20.33203125" customWidth="1"/>
    <col min="5" max="5" width="13.109375" customWidth="1"/>
    <col min="6" max="6" width="21.6640625" customWidth="1"/>
    <col min="7" max="7" width="13.109375" customWidth="1"/>
    <col min="8" max="8" width="16.33203125" customWidth="1"/>
    <col min="9" max="10" width="13.109375" customWidth="1"/>
    <col min="11" max="11" width="23.33203125" customWidth="1"/>
    <col min="12" max="12" width="13.109375" customWidth="1"/>
    <col min="13" max="13" width="19" customWidth="1"/>
    <col min="14" max="15" width="13.109375" customWidth="1"/>
    <col min="16" max="16" width="23.44140625" customWidth="1"/>
    <col min="17" max="17" width="13.109375" customWidth="1"/>
    <col min="18" max="18" width="18.88671875" style="25" customWidth="1"/>
    <col min="19" max="20" width="13.109375" style="25" customWidth="1"/>
    <col min="21" max="21" width="23.6640625" style="25" customWidth="1"/>
    <col min="22" max="22" width="15.109375" style="25" customWidth="1"/>
    <col min="23" max="23" width="20.33203125" style="25" customWidth="1"/>
    <col min="24" max="24" width="15.109375" style="25" customWidth="1"/>
    <col min="25" max="25" width="5.33203125" style="25" customWidth="1"/>
    <col min="26" max="32" width="15.109375" style="25" customWidth="1"/>
    <col min="33" max="108" width="9.109375" style="25"/>
    <col min="109" max="112" width="9.109375" style="214"/>
  </cols>
  <sheetData>
    <row r="1" spans="1:20" ht="31.2" x14ac:dyDescent="0.3">
      <c r="A1" s="732" t="s">
        <v>1389</v>
      </c>
      <c r="B1" s="732"/>
      <c r="C1" s="732"/>
      <c r="D1" s="732"/>
      <c r="E1" s="732"/>
      <c r="F1" s="732"/>
      <c r="G1" s="732"/>
      <c r="H1" s="2"/>
      <c r="I1" s="2"/>
      <c r="J1" s="2"/>
      <c r="K1" s="2"/>
      <c r="L1" s="2"/>
      <c r="M1" s="2"/>
      <c r="N1" s="2"/>
      <c r="O1" s="2"/>
      <c r="P1" s="2"/>
      <c r="Q1" s="2"/>
      <c r="R1" s="2"/>
      <c r="S1" s="2"/>
      <c r="T1" s="2"/>
    </row>
    <row r="2" spans="1:20" ht="16.5" customHeight="1" x14ac:dyDescent="0.3">
      <c r="A2" s="798" t="s">
        <v>1364</v>
      </c>
      <c r="B2" s="798"/>
      <c r="C2" s="798"/>
      <c r="D2" s="798"/>
      <c r="E2" s="798"/>
      <c r="F2" s="798"/>
      <c r="G2" s="798"/>
      <c r="H2" s="2"/>
      <c r="I2" s="2"/>
      <c r="J2" s="2"/>
      <c r="K2" s="2"/>
      <c r="L2" s="2"/>
      <c r="M2" s="2"/>
      <c r="N2" s="2"/>
      <c r="O2" s="2"/>
      <c r="P2" s="2"/>
      <c r="Q2" s="2"/>
      <c r="R2" s="2"/>
      <c r="S2" s="2"/>
      <c r="T2" s="2"/>
    </row>
    <row r="3" spans="1:20" ht="16.5" customHeight="1" x14ac:dyDescent="0.3">
      <c r="A3" s="595"/>
      <c r="B3" s="595"/>
      <c r="C3" s="595"/>
      <c r="D3" s="595"/>
      <c r="E3" s="595"/>
      <c r="F3" s="595"/>
      <c r="G3" s="595"/>
      <c r="H3" s="2"/>
      <c r="I3" s="2"/>
      <c r="J3" s="2"/>
      <c r="K3" s="2"/>
      <c r="L3" s="2"/>
      <c r="M3" s="2"/>
      <c r="N3" s="2"/>
      <c r="O3" s="2"/>
      <c r="P3" s="2"/>
      <c r="Q3" s="2"/>
      <c r="R3" s="2"/>
      <c r="S3" s="2"/>
      <c r="T3" s="2"/>
    </row>
    <row r="4" spans="1:20" x14ac:dyDescent="0.3">
      <c r="B4" s="2"/>
      <c r="C4" s="811" t="s">
        <v>116</v>
      </c>
      <c r="D4" s="809"/>
      <c r="E4" s="811" t="s">
        <v>87</v>
      </c>
      <c r="F4" s="809"/>
      <c r="G4" s="808" t="s">
        <v>88</v>
      </c>
      <c r="H4" s="809"/>
      <c r="I4" s="808" t="s">
        <v>18</v>
      </c>
      <c r="J4" s="809"/>
      <c r="K4" s="808" t="s">
        <v>83</v>
      </c>
      <c r="L4" s="809"/>
      <c r="M4" s="808" t="s">
        <v>17</v>
      </c>
      <c r="N4" s="809"/>
      <c r="O4" s="808" t="s">
        <v>57</v>
      </c>
      <c r="P4" s="809"/>
      <c r="Q4" s="808" t="s">
        <v>261</v>
      </c>
      <c r="R4" s="809"/>
      <c r="S4" s="808" t="s">
        <v>260</v>
      </c>
      <c r="T4" s="809"/>
    </row>
    <row r="5" spans="1:20" x14ac:dyDescent="0.3">
      <c r="A5" s="26" t="s">
        <v>262</v>
      </c>
      <c r="B5" s="2"/>
      <c r="C5" s="23"/>
      <c r="D5" s="216"/>
      <c r="E5" s="215"/>
      <c r="F5" s="216"/>
      <c r="G5" s="17"/>
      <c r="H5" s="216"/>
      <c r="I5" s="17"/>
      <c r="J5" s="216"/>
      <c r="K5" s="17"/>
      <c r="L5" s="216"/>
      <c r="M5" s="17"/>
      <c r="N5" s="216"/>
      <c r="O5" s="17"/>
      <c r="P5" s="216"/>
      <c r="Q5" s="17"/>
      <c r="R5" s="21"/>
      <c r="S5" s="14"/>
      <c r="T5" s="21"/>
    </row>
    <row r="6" spans="1:20" ht="30.75" customHeight="1" x14ac:dyDescent="0.3">
      <c r="A6" s="211" t="s">
        <v>265</v>
      </c>
      <c r="B6" s="212"/>
      <c r="C6" s="219"/>
      <c r="D6" s="21"/>
      <c r="E6" s="23"/>
      <c r="F6" s="21"/>
      <c r="G6" s="14"/>
      <c r="H6" s="21"/>
      <c r="I6" s="14"/>
      <c r="J6" s="21"/>
      <c r="K6" s="14"/>
      <c r="L6" s="21"/>
      <c r="M6" s="14"/>
      <c r="N6" s="21"/>
      <c r="O6" s="14"/>
      <c r="P6" s="21"/>
      <c r="Q6" s="14"/>
      <c r="R6" s="21"/>
      <c r="S6" s="14"/>
      <c r="T6" s="21"/>
    </row>
    <row r="7" spans="1:20" x14ac:dyDescent="0.3">
      <c r="A7" s="211"/>
      <c r="B7" s="212"/>
      <c r="C7" s="219"/>
      <c r="D7" s="21"/>
      <c r="E7" s="23"/>
      <c r="F7" s="21"/>
      <c r="G7" s="14"/>
      <c r="H7" s="21"/>
      <c r="I7" s="14"/>
      <c r="J7" s="21"/>
      <c r="K7" s="14"/>
      <c r="L7" s="21"/>
      <c r="M7" s="14"/>
      <c r="N7" s="21"/>
      <c r="O7" s="14"/>
      <c r="P7" s="21"/>
      <c r="Q7" s="14"/>
      <c r="R7" s="21"/>
      <c r="S7" s="14"/>
      <c r="T7" s="21"/>
    </row>
    <row r="8" spans="1:20" x14ac:dyDescent="0.3">
      <c r="A8" s="2"/>
      <c r="B8" s="2"/>
      <c r="C8" s="23"/>
      <c r="D8" s="21"/>
      <c r="E8" s="23"/>
      <c r="F8" s="21"/>
      <c r="G8" s="14"/>
      <c r="H8" s="21"/>
      <c r="I8" s="14"/>
      <c r="J8" s="21"/>
      <c r="K8" s="14"/>
      <c r="L8" s="21"/>
      <c r="M8" s="14"/>
      <c r="N8" s="21"/>
      <c r="O8" s="14"/>
      <c r="P8" s="21"/>
      <c r="Q8" s="14"/>
      <c r="R8" s="21"/>
      <c r="S8" s="14"/>
      <c r="T8" s="21"/>
    </row>
    <row r="9" spans="1:20" x14ac:dyDescent="0.3">
      <c r="A9" s="26" t="s">
        <v>263</v>
      </c>
      <c r="B9" s="2"/>
      <c r="C9" s="23"/>
      <c r="D9" s="21"/>
      <c r="E9" s="23"/>
      <c r="F9" s="21"/>
      <c r="G9" s="14"/>
      <c r="H9" s="21"/>
      <c r="I9" s="14"/>
      <c r="J9" s="21"/>
      <c r="K9" s="14"/>
      <c r="L9" s="21"/>
      <c r="M9" s="14"/>
      <c r="N9" s="21"/>
      <c r="O9" s="14"/>
      <c r="P9" s="21"/>
      <c r="Q9" s="14"/>
      <c r="R9" s="21"/>
      <c r="S9" s="14"/>
      <c r="T9" s="21"/>
    </row>
    <row r="10" spans="1:20" x14ac:dyDescent="0.3">
      <c r="A10" s="2"/>
      <c r="B10" s="17"/>
      <c r="C10" s="215"/>
      <c r="D10" s="21"/>
      <c r="E10" s="23"/>
      <c r="F10" s="21"/>
      <c r="G10" s="14"/>
      <c r="H10" s="21"/>
      <c r="I10" s="14"/>
      <c r="J10" s="21"/>
      <c r="K10" s="14"/>
      <c r="L10" s="21"/>
      <c r="M10" s="14"/>
      <c r="N10" s="21"/>
      <c r="O10" s="14"/>
      <c r="P10" s="21"/>
      <c r="Q10" s="14"/>
      <c r="R10" s="21"/>
      <c r="S10" s="14"/>
      <c r="T10" s="21"/>
    </row>
    <row r="11" spans="1:20" x14ac:dyDescent="0.3">
      <c r="A11" s="2"/>
      <c r="B11" s="14"/>
      <c r="C11" s="23"/>
      <c r="D11" s="21"/>
      <c r="E11" s="23"/>
      <c r="F11" s="21"/>
      <c r="G11" s="14"/>
      <c r="H11" s="21"/>
      <c r="I11" s="14"/>
      <c r="J11" s="21"/>
      <c r="K11" s="14"/>
      <c r="L11" s="21"/>
      <c r="M11" s="14"/>
      <c r="N11" s="21"/>
      <c r="O11" s="14"/>
      <c r="P11" s="21"/>
      <c r="Q11" s="14"/>
      <c r="R11" s="21"/>
      <c r="S11" s="14"/>
      <c r="T11" s="21"/>
    </row>
    <row r="12" spans="1:20" x14ac:dyDescent="0.3">
      <c r="A12" s="2"/>
      <c r="B12" s="14"/>
      <c r="C12" s="23"/>
      <c r="D12" s="21"/>
      <c r="E12" s="23"/>
      <c r="F12" s="21"/>
      <c r="G12" s="14"/>
      <c r="H12" s="21"/>
      <c r="I12" s="14"/>
      <c r="J12" s="21"/>
      <c r="K12" s="14"/>
      <c r="L12" s="21"/>
      <c r="M12" s="14"/>
      <c r="N12" s="21"/>
      <c r="O12" s="14"/>
      <c r="P12" s="21"/>
      <c r="Q12" s="14"/>
      <c r="R12" s="21"/>
      <c r="S12" s="14"/>
      <c r="T12" s="21"/>
    </row>
    <row r="13" spans="1:20" x14ac:dyDescent="0.3">
      <c r="A13" s="2"/>
      <c r="B13" s="14"/>
      <c r="C13" s="23"/>
      <c r="D13" s="21"/>
      <c r="E13" s="23"/>
      <c r="F13" s="21"/>
      <c r="G13" s="14"/>
      <c r="H13" s="21"/>
      <c r="I13" s="14"/>
      <c r="J13" s="21"/>
      <c r="K13" s="14"/>
      <c r="L13" s="21"/>
      <c r="M13" s="14"/>
      <c r="N13" s="21"/>
      <c r="O13" s="14"/>
      <c r="P13" s="21"/>
      <c r="Q13" s="14"/>
      <c r="R13" s="21"/>
      <c r="S13" s="14"/>
      <c r="T13" s="21"/>
    </row>
    <row r="14" spans="1:20" x14ac:dyDescent="0.3">
      <c r="A14" s="2"/>
      <c r="B14" s="14"/>
      <c r="C14" s="23"/>
      <c r="D14" s="21"/>
      <c r="E14" s="23"/>
      <c r="F14" s="21"/>
      <c r="G14" s="14"/>
      <c r="H14" s="21"/>
      <c r="I14" s="14"/>
      <c r="J14" s="21"/>
      <c r="K14" s="14"/>
      <c r="L14" s="21"/>
      <c r="M14" s="14"/>
      <c r="N14" s="21"/>
      <c r="O14" s="14"/>
      <c r="P14" s="21"/>
      <c r="Q14" s="14"/>
      <c r="R14" s="21"/>
      <c r="S14" s="14"/>
      <c r="T14" s="21"/>
    </row>
    <row r="15" spans="1:20" x14ac:dyDescent="0.3">
      <c r="A15" s="2"/>
      <c r="B15" s="14"/>
      <c r="C15" s="23"/>
      <c r="D15" s="21"/>
      <c r="E15" s="23"/>
      <c r="F15" s="21"/>
      <c r="G15" s="14"/>
      <c r="H15" s="21"/>
      <c r="I15" s="14"/>
      <c r="J15" s="21"/>
      <c r="K15" s="14"/>
      <c r="L15" s="21"/>
      <c r="M15" s="14"/>
      <c r="N15" s="21"/>
      <c r="O15" s="14"/>
      <c r="P15" s="21"/>
      <c r="Q15" s="14"/>
      <c r="R15" s="21"/>
      <c r="S15" s="14"/>
      <c r="T15" s="21"/>
    </row>
    <row r="16" spans="1:20" x14ac:dyDescent="0.3">
      <c r="A16" s="2"/>
      <c r="B16" s="2"/>
      <c r="C16" s="23"/>
      <c r="D16" s="21"/>
      <c r="E16" s="23"/>
      <c r="F16" s="21"/>
      <c r="G16" s="14"/>
      <c r="H16" s="21"/>
      <c r="I16" s="14"/>
      <c r="J16" s="21"/>
      <c r="K16" s="14"/>
      <c r="L16" s="21"/>
      <c r="M16" s="14"/>
      <c r="N16" s="21"/>
      <c r="O16" s="14"/>
      <c r="P16" s="21"/>
      <c r="Q16" s="14"/>
      <c r="R16" s="21"/>
      <c r="S16" s="14"/>
      <c r="T16" s="21"/>
    </row>
    <row r="17" spans="1:20" x14ac:dyDescent="0.3">
      <c r="A17" s="2"/>
      <c r="B17" s="2"/>
      <c r="C17" s="23"/>
      <c r="D17" s="21"/>
      <c r="E17" s="23"/>
      <c r="F17" s="21"/>
      <c r="G17" s="14"/>
      <c r="H17" s="21"/>
      <c r="I17" s="14"/>
      <c r="J17" s="21"/>
      <c r="K17" s="14"/>
      <c r="L17" s="21"/>
      <c r="M17" s="14"/>
      <c r="N17" s="21"/>
      <c r="O17" s="14"/>
      <c r="P17" s="21"/>
      <c r="Q17" s="14"/>
      <c r="R17" s="21"/>
      <c r="S17" s="14"/>
      <c r="T17" s="21"/>
    </row>
    <row r="18" spans="1:20" x14ac:dyDescent="0.3">
      <c r="A18" s="2"/>
      <c r="B18" s="2"/>
      <c r="C18" s="23"/>
      <c r="D18" s="21"/>
      <c r="E18" s="23"/>
      <c r="F18" s="21"/>
      <c r="G18" s="14"/>
      <c r="H18" s="21"/>
      <c r="I18" s="14"/>
      <c r="J18" s="21"/>
      <c r="K18" s="14"/>
      <c r="L18" s="21"/>
      <c r="M18" s="14"/>
      <c r="N18" s="21"/>
      <c r="O18" s="14"/>
      <c r="P18" s="21"/>
      <c r="Q18" s="14"/>
      <c r="R18" s="21"/>
      <c r="S18" s="14"/>
      <c r="T18" s="21"/>
    </row>
    <row r="19" spans="1:20" x14ac:dyDescent="0.3">
      <c r="A19" s="2"/>
      <c r="B19" s="2"/>
      <c r="C19" s="23"/>
      <c r="D19" s="21"/>
      <c r="E19" s="23"/>
      <c r="F19" s="21"/>
      <c r="G19" s="14"/>
      <c r="H19" s="21"/>
      <c r="I19" s="14"/>
      <c r="J19" s="21"/>
      <c r="K19" s="14"/>
      <c r="L19" s="21"/>
      <c r="M19" s="14"/>
      <c r="N19" s="21"/>
      <c r="O19" s="14"/>
      <c r="P19" s="21"/>
      <c r="Q19" s="14"/>
      <c r="R19" s="21"/>
      <c r="S19" s="14"/>
      <c r="T19" s="21"/>
    </row>
    <row r="20" spans="1:20" x14ac:dyDescent="0.3">
      <c r="A20" s="2"/>
      <c r="B20" s="2"/>
      <c r="C20" s="23"/>
      <c r="D20" s="21"/>
      <c r="E20" s="23"/>
      <c r="F20" s="21"/>
      <c r="G20" s="14"/>
      <c r="H20" s="21"/>
      <c r="I20" s="14"/>
      <c r="J20" s="21"/>
      <c r="K20" s="14"/>
      <c r="L20" s="21"/>
      <c r="M20" s="14"/>
      <c r="N20" s="21"/>
      <c r="O20" s="14"/>
      <c r="P20" s="21"/>
      <c r="Q20" s="14"/>
      <c r="R20" s="21"/>
      <c r="S20" s="14"/>
      <c r="T20" s="21"/>
    </row>
    <row r="21" spans="1:20" x14ac:dyDescent="0.3">
      <c r="A21" s="2"/>
      <c r="B21" s="2"/>
      <c r="C21" s="23"/>
      <c r="D21" s="21"/>
      <c r="E21" s="23"/>
      <c r="F21" s="21"/>
      <c r="G21" s="14"/>
      <c r="H21" s="21"/>
      <c r="I21" s="14"/>
      <c r="J21" s="21"/>
      <c r="K21" s="14"/>
      <c r="L21" s="21"/>
      <c r="M21" s="14"/>
      <c r="N21" s="21"/>
      <c r="O21" s="14"/>
      <c r="P21" s="21"/>
      <c r="Q21" s="14"/>
      <c r="R21" s="21"/>
      <c r="S21" s="14"/>
      <c r="T21" s="21"/>
    </row>
    <row r="22" spans="1:20" x14ac:dyDescent="0.3">
      <c r="A22" s="2"/>
      <c r="B22" s="2"/>
      <c r="C22" s="23"/>
      <c r="D22" s="21"/>
      <c r="E22" s="23"/>
      <c r="F22" s="21"/>
      <c r="G22" s="14"/>
      <c r="H22" s="21"/>
      <c r="I22" s="14"/>
      <c r="J22" s="21"/>
      <c r="K22" s="14"/>
      <c r="L22" s="21"/>
      <c r="M22" s="14"/>
      <c r="N22" s="21"/>
      <c r="O22" s="14"/>
      <c r="P22" s="21"/>
      <c r="Q22" s="14"/>
      <c r="R22" s="21"/>
      <c r="S22" s="14"/>
      <c r="T22" s="21"/>
    </row>
    <row r="23" spans="1:20" x14ac:dyDescent="0.3">
      <c r="A23" s="2"/>
      <c r="B23" s="2"/>
      <c r="C23" s="23"/>
      <c r="D23" s="21"/>
      <c r="E23" s="23"/>
      <c r="F23" s="21"/>
      <c r="G23" s="14"/>
      <c r="H23" s="21"/>
      <c r="I23" s="14"/>
      <c r="J23" s="21"/>
      <c r="K23" s="14"/>
      <c r="L23" s="21"/>
      <c r="M23" s="14"/>
      <c r="N23" s="21"/>
      <c r="O23" s="14"/>
      <c r="P23" s="21"/>
      <c r="Q23" s="14"/>
      <c r="R23" s="21"/>
      <c r="S23" s="14"/>
      <c r="T23" s="21"/>
    </row>
    <row r="24" spans="1:20" x14ac:dyDescent="0.3">
      <c r="A24" s="217" t="s">
        <v>179</v>
      </c>
      <c r="C24" s="220"/>
      <c r="D24" s="21"/>
      <c r="E24" s="23"/>
      <c r="F24" s="21"/>
      <c r="G24" s="14"/>
      <c r="H24" s="21"/>
      <c r="I24" s="14"/>
      <c r="J24" s="21"/>
      <c r="K24" s="14"/>
      <c r="L24" s="21"/>
      <c r="M24" s="14"/>
      <c r="N24" s="21"/>
      <c r="O24" s="14"/>
      <c r="P24" s="21"/>
      <c r="Q24" s="14"/>
      <c r="R24" s="21"/>
      <c r="S24" s="14"/>
      <c r="T24" s="21"/>
    </row>
    <row r="25" spans="1:20" x14ac:dyDescent="0.3">
      <c r="A25" s="2"/>
      <c r="B25" s="2"/>
      <c r="C25" s="23"/>
      <c r="D25" s="21"/>
      <c r="E25" s="23"/>
      <c r="F25" s="21"/>
      <c r="G25" s="14"/>
      <c r="H25" s="21"/>
      <c r="I25" s="14"/>
      <c r="J25" s="21"/>
      <c r="K25" s="14"/>
      <c r="L25" s="21"/>
      <c r="M25" s="14"/>
      <c r="N25" s="21"/>
      <c r="O25" s="14"/>
      <c r="P25" s="21"/>
      <c r="Q25" s="14"/>
      <c r="R25" s="21"/>
      <c r="S25" s="14"/>
      <c r="T25" s="21"/>
    </row>
    <row r="26" spans="1:20" x14ac:dyDescent="0.3">
      <c r="A26" s="2"/>
      <c r="B26" s="2"/>
      <c r="C26" s="23"/>
      <c r="D26" s="21"/>
      <c r="E26" s="23"/>
      <c r="F26" s="21"/>
      <c r="G26" s="14"/>
      <c r="H26" s="21"/>
      <c r="I26" s="14"/>
      <c r="J26" s="21"/>
      <c r="K26" s="14"/>
      <c r="L26" s="21"/>
      <c r="M26" s="14"/>
      <c r="N26" s="21"/>
      <c r="O26" s="14"/>
      <c r="P26" s="21"/>
      <c r="Q26" s="14"/>
      <c r="R26" s="21"/>
      <c r="S26" s="14"/>
      <c r="T26" s="21"/>
    </row>
    <row r="27" spans="1:20" s="25" customFormat="1" x14ac:dyDescent="0.3">
      <c r="A27" s="2"/>
      <c r="B27" s="2"/>
      <c r="C27" s="23"/>
      <c r="D27" s="21"/>
      <c r="E27" s="23"/>
      <c r="F27" s="21"/>
      <c r="G27" s="14"/>
      <c r="H27" s="21"/>
      <c r="I27" s="14"/>
      <c r="J27" s="21"/>
      <c r="K27" s="14"/>
      <c r="L27" s="21"/>
      <c r="M27" s="14"/>
      <c r="N27" s="21"/>
      <c r="O27" s="14"/>
      <c r="P27" s="21"/>
      <c r="Q27" s="14"/>
      <c r="R27" s="21"/>
      <c r="S27" s="14"/>
      <c r="T27" s="21"/>
    </row>
    <row r="28" spans="1:20" s="25" customFormat="1" x14ac:dyDescent="0.3">
      <c r="A28" s="2"/>
      <c r="B28" s="2"/>
      <c r="C28" s="23"/>
      <c r="D28" s="21"/>
      <c r="E28" s="23"/>
      <c r="F28" s="21"/>
      <c r="G28" s="14"/>
      <c r="H28" s="21"/>
      <c r="I28" s="14"/>
      <c r="J28" s="21"/>
      <c r="K28" s="14"/>
      <c r="L28" s="21"/>
      <c r="M28" s="14"/>
      <c r="N28" s="21"/>
      <c r="O28" s="14"/>
      <c r="P28" s="21"/>
      <c r="Q28" s="14"/>
      <c r="R28" s="21"/>
      <c r="S28" s="14"/>
      <c r="T28" s="21"/>
    </row>
    <row r="29" spans="1:20" s="25" customFormat="1" x14ac:dyDescent="0.3">
      <c r="A29" s="2"/>
      <c r="B29" s="2"/>
      <c r="C29" s="23"/>
      <c r="D29" s="21"/>
      <c r="E29" s="23"/>
      <c r="F29" s="21"/>
      <c r="G29" s="14"/>
      <c r="H29" s="21"/>
      <c r="I29" s="14"/>
      <c r="J29" s="21"/>
      <c r="K29" s="14"/>
      <c r="L29" s="21"/>
      <c r="M29" s="14"/>
      <c r="N29" s="21"/>
      <c r="O29" s="14"/>
      <c r="P29" s="21"/>
      <c r="Q29" s="14"/>
      <c r="R29" s="21"/>
      <c r="S29" s="14"/>
      <c r="T29" s="21"/>
    </row>
    <row r="30" spans="1:20" s="25" customFormat="1" x14ac:dyDescent="0.3">
      <c r="A30" s="26" t="s">
        <v>264</v>
      </c>
      <c r="B30" s="2"/>
      <c r="C30" s="23"/>
      <c r="D30" s="21"/>
      <c r="E30" s="23"/>
      <c r="F30" s="21"/>
      <c r="G30" s="14"/>
      <c r="H30" s="21"/>
      <c r="I30" s="14"/>
      <c r="J30" s="21"/>
      <c r="K30" s="14"/>
      <c r="L30" s="21"/>
      <c r="M30" s="14"/>
      <c r="N30" s="21"/>
      <c r="O30" s="14"/>
      <c r="P30" s="21"/>
      <c r="Q30" s="14"/>
      <c r="R30" s="21"/>
      <c r="S30" s="14"/>
      <c r="T30" s="21"/>
    </row>
    <row r="31" spans="1:20" s="25" customFormat="1" x14ac:dyDescent="0.3">
      <c r="A31" s="2"/>
      <c r="B31" s="2"/>
      <c r="C31" s="23"/>
      <c r="D31" s="21"/>
      <c r="E31" s="23"/>
      <c r="F31" s="21"/>
      <c r="G31" s="14"/>
      <c r="H31" s="21"/>
      <c r="I31" s="14"/>
      <c r="J31" s="21"/>
      <c r="K31" s="14"/>
      <c r="L31" s="21"/>
      <c r="M31" s="14"/>
      <c r="N31" s="21"/>
      <c r="O31" s="14"/>
      <c r="P31" s="21"/>
      <c r="Q31" s="14"/>
      <c r="R31" s="21"/>
      <c r="S31" s="14"/>
      <c r="T31" s="21"/>
    </row>
    <row r="32" spans="1:20" s="25" customFormat="1" x14ac:dyDescent="0.3">
      <c r="A32" s="2"/>
      <c r="B32" s="2"/>
      <c r="C32" s="23"/>
      <c r="D32" s="21"/>
      <c r="E32" s="23"/>
      <c r="F32" s="21"/>
      <c r="G32" s="14"/>
      <c r="H32" s="21"/>
      <c r="I32" s="14"/>
      <c r="J32" s="21"/>
      <c r="K32" s="14"/>
      <c r="L32" s="21"/>
      <c r="M32" s="14"/>
      <c r="N32" s="21"/>
      <c r="O32" s="14"/>
      <c r="P32" s="21"/>
      <c r="Q32" s="14"/>
      <c r="R32" s="21"/>
      <c r="S32" s="14"/>
      <c r="T32" s="21"/>
    </row>
    <row r="33" spans="1:88" s="25" customFormat="1" x14ac:dyDescent="0.3">
      <c r="A33" s="2"/>
      <c r="B33" s="2"/>
      <c r="C33" s="23"/>
      <c r="D33" s="21"/>
      <c r="E33" s="23"/>
      <c r="F33" s="21"/>
      <c r="G33" s="14"/>
      <c r="H33" s="21"/>
      <c r="I33" s="14"/>
      <c r="J33" s="21"/>
      <c r="K33" s="14"/>
      <c r="L33" s="21"/>
      <c r="M33" s="14"/>
      <c r="N33" s="21"/>
      <c r="O33" s="14"/>
      <c r="P33" s="21"/>
      <c r="Q33" s="14"/>
      <c r="R33" s="21"/>
      <c r="S33" s="14"/>
      <c r="T33" s="21"/>
    </row>
    <row r="34" spans="1:88" s="25" customFormat="1" x14ac:dyDescent="0.3">
      <c r="A34" s="2"/>
      <c r="B34" s="2"/>
      <c r="C34" s="23"/>
      <c r="D34" s="21"/>
      <c r="E34" s="23"/>
      <c r="F34" s="21"/>
      <c r="G34" s="14"/>
      <c r="H34" s="21"/>
      <c r="I34" s="14"/>
      <c r="J34" s="21"/>
      <c r="K34" s="14"/>
      <c r="L34" s="21"/>
      <c r="M34" s="14"/>
      <c r="N34" s="21"/>
      <c r="O34" s="14"/>
      <c r="P34" s="21"/>
      <c r="Q34" s="14"/>
      <c r="R34" s="21"/>
      <c r="S34" s="14"/>
      <c r="T34" s="21"/>
    </row>
    <row r="35" spans="1:88" s="25" customFormat="1" x14ac:dyDescent="0.3">
      <c r="A35" s="2"/>
      <c r="B35" s="2"/>
      <c r="C35" s="23"/>
      <c r="D35" s="21"/>
      <c r="E35" s="23"/>
      <c r="F35" s="21"/>
      <c r="G35" s="14"/>
      <c r="H35" s="21"/>
      <c r="I35" s="14"/>
      <c r="J35" s="21"/>
      <c r="K35" s="14"/>
      <c r="L35" s="21"/>
      <c r="M35" s="14"/>
      <c r="N35" s="21"/>
      <c r="O35" s="14"/>
      <c r="P35" s="21"/>
      <c r="Q35" s="2"/>
      <c r="R35" s="21"/>
      <c r="S35" s="14"/>
      <c r="T35" s="21"/>
    </row>
    <row r="36" spans="1:88" s="25" customFormat="1" x14ac:dyDescent="0.3">
      <c r="A36" s="2"/>
      <c r="B36" s="2"/>
      <c r="C36" s="2"/>
      <c r="D36" s="2"/>
      <c r="E36" s="2"/>
      <c r="F36" s="2"/>
      <c r="G36" s="2"/>
      <c r="H36" s="2"/>
      <c r="I36" s="2"/>
      <c r="J36" s="2"/>
      <c r="K36" s="2"/>
      <c r="L36" s="2"/>
      <c r="M36" s="2"/>
      <c r="N36" s="2"/>
      <c r="O36" s="2"/>
      <c r="P36" s="2"/>
      <c r="Q36" s="2"/>
      <c r="R36" s="2"/>
      <c r="S36" s="2"/>
      <c r="T36" s="2"/>
    </row>
    <row r="37" spans="1:88" s="25" customFormat="1" x14ac:dyDescent="0.3">
      <c r="A37" s="2"/>
      <c r="B37" s="2"/>
      <c r="C37" s="2"/>
      <c r="D37" s="2"/>
      <c r="E37" s="2"/>
      <c r="F37" s="2"/>
      <c r="G37" s="2"/>
      <c r="H37" s="2"/>
      <c r="I37" s="2"/>
      <c r="J37" s="2"/>
      <c r="K37" s="2"/>
      <c r="L37" s="2"/>
      <c r="M37" s="2"/>
      <c r="N37" s="2"/>
      <c r="O37" s="2"/>
      <c r="P37" s="2"/>
      <c r="Q37" s="2"/>
      <c r="R37" s="2"/>
      <c r="S37" s="2"/>
      <c r="T37" s="2"/>
    </row>
    <row r="38" spans="1:88" s="25" customFormat="1" x14ac:dyDescent="0.3">
      <c r="A38" s="2"/>
      <c r="B38" s="2"/>
      <c r="C38" s="2"/>
      <c r="D38" s="2"/>
      <c r="E38" s="2"/>
      <c r="F38" s="2"/>
      <c r="G38" s="2"/>
      <c r="H38" s="2"/>
      <c r="I38" s="2"/>
      <c r="J38" s="2"/>
      <c r="K38" s="2"/>
      <c r="L38" s="2"/>
      <c r="M38" s="2"/>
      <c r="N38" s="2"/>
      <c r="O38" s="2"/>
      <c r="P38" s="2"/>
      <c r="Q38" s="2"/>
      <c r="R38" s="2"/>
      <c r="S38" s="2"/>
      <c r="T38" s="2"/>
    </row>
    <row r="39" spans="1:88" s="25" customFormat="1" ht="18" x14ac:dyDescent="0.35">
      <c r="A39" s="2"/>
      <c r="B39" s="2"/>
      <c r="C39" s="246" t="s">
        <v>56</v>
      </c>
      <c r="D39" s="2"/>
      <c r="E39" s="2"/>
      <c r="F39" s="2"/>
      <c r="G39" s="2"/>
      <c r="H39" s="2"/>
      <c r="I39" s="2"/>
      <c r="J39" s="2"/>
      <c r="K39" s="2"/>
      <c r="L39" s="2"/>
      <c r="M39" s="2"/>
      <c r="N39" s="2"/>
      <c r="O39" s="2"/>
      <c r="P39" s="2"/>
      <c r="Q39" s="2"/>
      <c r="R39" s="2"/>
      <c r="S39" s="2"/>
      <c r="T39" s="2"/>
    </row>
    <row r="40" spans="1:88" s="25" customFormat="1" x14ac:dyDescent="0.3">
      <c r="A40" s="2"/>
      <c r="B40" s="2"/>
      <c r="C40" s="2"/>
      <c r="D40" s="2"/>
      <c r="E40" s="2"/>
      <c r="F40" s="2"/>
      <c r="G40" s="2"/>
      <c r="H40" s="2"/>
      <c r="I40" s="2"/>
      <c r="J40" s="2"/>
      <c r="K40" s="2"/>
      <c r="L40" s="2"/>
      <c r="M40" s="2"/>
      <c r="N40" s="2"/>
      <c r="O40" s="2"/>
      <c r="P40" s="2"/>
      <c r="Q40" s="2"/>
      <c r="R40" s="2"/>
      <c r="S40" s="2"/>
      <c r="T40" s="2"/>
    </row>
    <row r="41" spans="1:88" s="25" customFormat="1" x14ac:dyDescent="0.3"/>
    <row r="42" spans="1:88" s="14" customFormat="1" ht="39" customHeight="1" x14ac:dyDescent="0.3">
      <c r="A42" s="732" t="s">
        <v>1390</v>
      </c>
      <c r="B42" s="732"/>
      <c r="C42" s="732"/>
      <c r="D42" s="732"/>
      <c r="E42" s="732"/>
      <c r="F42" s="732"/>
      <c r="G42" s="732"/>
      <c r="H42" s="732"/>
      <c r="I42" s="732"/>
      <c r="J42" s="2"/>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row>
    <row r="43" spans="1:88" s="14" customFormat="1" ht="26.25" customHeight="1" x14ac:dyDescent="0.3">
      <c r="A43" s="812" t="s">
        <v>1365</v>
      </c>
      <c r="B43" s="812"/>
      <c r="C43" s="812"/>
      <c r="D43" s="812"/>
      <c r="E43" s="812"/>
      <c r="F43" s="812"/>
      <c r="G43" s="812"/>
      <c r="H43" s="812"/>
      <c r="I43" s="812"/>
      <c r="J43" s="812"/>
      <c r="U43" s="651"/>
      <c r="V43" s="651"/>
      <c r="W43" s="651"/>
      <c r="X43" s="651"/>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row>
    <row r="44" spans="1:88" s="14" customFormat="1" ht="27" customHeight="1" x14ac:dyDescent="0.3">
      <c r="A44" s="598"/>
      <c r="B44" s="598"/>
      <c r="C44" s="598"/>
      <c r="D44" s="598"/>
      <c r="E44" s="598"/>
      <c r="F44" s="598"/>
      <c r="G44" s="598"/>
      <c r="H44" s="2"/>
      <c r="I44" s="2"/>
      <c r="J44" s="2"/>
      <c r="U44" s="652"/>
      <c r="V44" s="653"/>
      <c r="W44" s="652"/>
      <c r="X44" s="653"/>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row>
    <row r="45" spans="1:88" s="14" customFormat="1" x14ac:dyDescent="0.3">
      <c r="A45" s="26" t="s">
        <v>262</v>
      </c>
      <c r="B45" s="2"/>
      <c r="C45" s="2"/>
      <c r="D45" s="2"/>
      <c r="E45" s="2"/>
      <c r="F45" s="2"/>
      <c r="G45" s="2"/>
      <c r="H45" s="2"/>
      <c r="I45" s="2"/>
      <c r="J45" s="2"/>
      <c r="U45" s="654"/>
      <c r="V45" s="655"/>
      <c r="W45" s="655"/>
      <c r="X45" s="656"/>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row>
    <row r="46" spans="1:88" s="14" customFormat="1" ht="15" customHeight="1" x14ac:dyDescent="0.3">
      <c r="A46" s="2" t="s">
        <v>265</v>
      </c>
      <c r="D46" s="2"/>
      <c r="E46" s="2"/>
      <c r="F46" s="2"/>
      <c r="G46" s="2"/>
      <c r="H46" s="2"/>
      <c r="I46" s="2"/>
      <c r="J46" s="2"/>
      <c r="U46" s="657"/>
      <c r="V46" s="658"/>
      <c r="W46" s="659"/>
      <c r="X46" s="657"/>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row>
    <row r="47" spans="1:88" s="14" customFormat="1" ht="15" customHeight="1" x14ac:dyDescent="0.3">
      <c r="A47" s="2"/>
      <c r="B47" s="2"/>
      <c r="C47" s="2"/>
      <c r="D47" s="2"/>
      <c r="E47" s="2"/>
      <c r="F47" s="2"/>
      <c r="G47" s="2"/>
      <c r="H47" s="2"/>
      <c r="I47" s="2"/>
      <c r="J47" s="2"/>
      <c r="U47" s="657"/>
      <c r="V47" s="657"/>
      <c r="W47" s="657"/>
      <c r="X47" s="657"/>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row>
    <row r="48" spans="1:88" s="14" customFormat="1" ht="15" customHeight="1" x14ac:dyDescent="0.3">
      <c r="A48" s="26" t="s">
        <v>266</v>
      </c>
      <c r="B48" s="2"/>
      <c r="C48" s="2"/>
      <c r="D48" s="2"/>
      <c r="E48" s="2"/>
      <c r="F48" s="2"/>
      <c r="G48" s="2"/>
      <c r="H48" s="2"/>
      <c r="I48" s="2"/>
      <c r="J48" s="2"/>
      <c r="U48" s="660"/>
      <c r="V48" s="660"/>
      <c r="W48" s="660"/>
      <c r="X48" s="660"/>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row>
    <row r="49" spans="1:88" s="14" customFormat="1" ht="15" customHeight="1" x14ac:dyDescent="0.3">
      <c r="A49" s="2" t="s">
        <v>267</v>
      </c>
      <c r="B49" s="21"/>
      <c r="C49" s="2"/>
      <c r="D49" s="2"/>
      <c r="E49" s="2"/>
      <c r="F49" s="2"/>
      <c r="G49" s="2"/>
      <c r="H49" s="2"/>
      <c r="I49" s="2"/>
      <c r="J49" s="2"/>
      <c r="U49" s="661"/>
      <c r="V49" s="661"/>
      <c r="W49" s="655"/>
      <c r="X49" s="660"/>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row>
    <row r="50" spans="1:88" s="14" customFormat="1" ht="15" customHeight="1" x14ac:dyDescent="0.3">
      <c r="A50" s="2" t="s">
        <v>268</v>
      </c>
      <c r="B50" s="2"/>
      <c r="C50" s="2"/>
      <c r="D50" s="2"/>
      <c r="E50" s="2"/>
      <c r="F50" s="2"/>
      <c r="G50" s="2"/>
      <c r="H50" s="2"/>
      <c r="I50" s="2"/>
      <c r="J50" s="2"/>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row>
    <row r="51" spans="1:88" s="14" customFormat="1" x14ac:dyDescent="0.3">
      <c r="A51" s="4"/>
      <c r="B51" s="4"/>
      <c r="C51" s="2"/>
      <c r="D51" s="2"/>
      <c r="E51" s="2"/>
      <c r="J51" s="2"/>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row>
    <row r="52" spans="1:88" s="14" customFormat="1" ht="26.25" customHeight="1" x14ac:dyDescent="0.3">
      <c r="A52" s="802" t="s">
        <v>1680</v>
      </c>
      <c r="B52" s="802"/>
      <c r="C52" s="802"/>
      <c r="D52" s="802"/>
      <c r="E52" s="647"/>
      <c r="F52" s="810"/>
      <c r="G52" s="810"/>
      <c r="H52" s="810"/>
      <c r="I52" s="810"/>
      <c r="J52" s="2"/>
      <c r="K52" s="810"/>
      <c r="L52" s="810"/>
      <c r="M52" s="810"/>
      <c r="N52" s="810"/>
      <c r="P52" s="810"/>
      <c r="Q52" s="810"/>
      <c r="R52" s="810"/>
      <c r="S52" s="810"/>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row>
    <row r="53" spans="1:88" s="14" customFormat="1" ht="47.25" customHeight="1" x14ac:dyDescent="0.3">
      <c r="A53" s="406" t="s">
        <v>1311</v>
      </c>
      <c r="B53" s="404" t="s">
        <v>1306</v>
      </c>
      <c r="C53" s="622" t="s">
        <v>1308</v>
      </c>
      <c r="D53" s="637" t="s">
        <v>1306</v>
      </c>
      <c r="E53" s="648"/>
      <c r="F53" s="635"/>
      <c r="G53" s="636"/>
      <c r="H53" s="635"/>
      <c r="I53" s="636"/>
      <c r="J53" s="2"/>
      <c r="K53" s="635"/>
      <c r="L53" s="636"/>
      <c r="M53" s="635"/>
      <c r="N53" s="636"/>
      <c r="P53" s="635"/>
      <c r="Q53" s="646"/>
      <c r="R53" s="635"/>
      <c r="S53" s="636"/>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row>
    <row r="54" spans="1:88" s="14" customFormat="1" ht="19.5" customHeight="1" x14ac:dyDescent="0.3">
      <c r="A54" s="186" t="s">
        <v>1312</v>
      </c>
      <c r="B54" s="624" t="s">
        <v>1305</v>
      </c>
      <c r="C54" s="624" t="s">
        <v>1302</v>
      </c>
      <c r="D54" s="182" t="s">
        <v>1304</v>
      </c>
      <c r="E54" s="649"/>
      <c r="F54" s="222"/>
      <c r="G54" s="643"/>
      <c r="H54" s="643"/>
      <c r="I54" s="601"/>
      <c r="J54" s="2"/>
      <c r="K54" s="222"/>
      <c r="L54" s="643"/>
      <c r="M54" s="643"/>
      <c r="N54" s="601"/>
      <c r="P54" s="222"/>
      <c r="Q54" s="643"/>
      <c r="R54" s="643"/>
      <c r="S54" s="601"/>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row>
    <row r="55" spans="1:88" s="14" customFormat="1" x14ac:dyDescent="0.3">
      <c r="A55" s="625" t="s">
        <v>21</v>
      </c>
      <c r="B55" s="629"/>
      <c r="C55" s="624" t="s">
        <v>108</v>
      </c>
      <c r="D55" s="628" t="s">
        <v>21</v>
      </c>
      <c r="E55" s="649"/>
      <c r="F55" s="599"/>
      <c r="G55" s="644"/>
      <c r="H55" s="645"/>
      <c r="I55" s="599"/>
      <c r="J55" s="2"/>
      <c r="K55" s="599"/>
      <c r="L55" s="644"/>
      <c r="M55" s="645"/>
      <c r="N55" s="599"/>
      <c r="P55" s="599"/>
      <c r="Q55" s="644"/>
      <c r="R55" s="645"/>
      <c r="S55" s="599"/>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row>
    <row r="56" spans="1:88" s="14" customFormat="1" x14ac:dyDescent="0.3">
      <c r="A56" s="625"/>
      <c r="B56" s="629"/>
      <c r="C56" s="629"/>
      <c r="D56" s="628"/>
      <c r="E56" s="586"/>
      <c r="F56" s="599"/>
      <c r="G56" s="599"/>
      <c r="H56" s="599"/>
      <c r="I56" s="599"/>
      <c r="J56" s="2"/>
      <c r="K56" s="599"/>
      <c r="L56" s="599"/>
      <c r="M56" s="599"/>
      <c r="N56" s="599"/>
      <c r="P56" s="599"/>
      <c r="Q56" s="599"/>
      <c r="R56" s="599"/>
      <c r="S56" s="599"/>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row>
    <row r="57" spans="1:88" s="14" customFormat="1" x14ac:dyDescent="0.3">
      <c r="A57" s="630"/>
      <c r="B57" s="631"/>
      <c r="C57" s="631"/>
      <c r="D57" s="632"/>
      <c r="E57" s="151"/>
      <c r="F57" s="416"/>
      <c r="G57" s="416"/>
      <c r="H57" s="416"/>
      <c r="I57" s="416"/>
      <c r="J57" s="2"/>
      <c r="K57" s="416"/>
      <c r="L57" s="416"/>
      <c r="M57" s="416"/>
      <c r="N57" s="416"/>
      <c r="P57" s="416"/>
      <c r="Q57" s="416"/>
      <c r="R57" s="416"/>
      <c r="S57" s="416"/>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row>
    <row r="58" spans="1:88" s="14" customFormat="1" x14ac:dyDescent="0.3">
      <c r="A58" s="792" t="s">
        <v>1368</v>
      </c>
      <c r="B58" s="793"/>
      <c r="C58" s="633" t="s">
        <v>21</v>
      </c>
      <c r="D58" s="634" t="s">
        <v>1367</v>
      </c>
      <c r="E58" s="2"/>
      <c r="F58" s="814"/>
      <c r="G58" s="814"/>
      <c r="H58" s="643"/>
      <c r="I58" s="416"/>
      <c r="J58" s="2"/>
      <c r="K58" s="814"/>
      <c r="L58" s="814"/>
      <c r="M58" s="643"/>
      <c r="N58" s="416"/>
      <c r="P58" s="814"/>
      <c r="Q58" s="814"/>
      <c r="R58" s="643"/>
      <c r="S58" s="416"/>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row>
    <row r="59" spans="1:88" s="14" customFormat="1" ht="40.5" customHeight="1" x14ac:dyDescent="0.3">
      <c r="A59" s="650"/>
      <c r="B59" s="650"/>
      <c r="C59" s="649"/>
      <c r="D59" s="151"/>
      <c r="E59" s="2"/>
      <c r="J59" s="2"/>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row>
    <row r="60" spans="1:88" s="14" customFormat="1" ht="26.25" customHeight="1" x14ac:dyDescent="0.3">
      <c r="A60" s="802" t="s">
        <v>1680</v>
      </c>
      <c r="B60" s="802"/>
      <c r="C60" s="802"/>
      <c r="D60" s="802"/>
      <c r="E60" s="647"/>
      <c r="F60" s="221"/>
      <c r="G60" s="221"/>
      <c r="J60" s="2"/>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row>
    <row r="61" spans="1:88" s="14" customFormat="1" ht="54" customHeight="1" x14ac:dyDescent="0.3">
      <c r="A61" s="406" t="s">
        <v>1311</v>
      </c>
      <c r="B61" s="404" t="s">
        <v>1306</v>
      </c>
      <c r="C61" s="622" t="s">
        <v>1308</v>
      </c>
      <c r="D61" s="637" t="s">
        <v>1306</v>
      </c>
      <c r="E61" s="648"/>
      <c r="F61" s="648"/>
      <c r="G61" s="648"/>
      <c r="H61" s="2"/>
      <c r="I61" s="2"/>
      <c r="J61" s="2"/>
      <c r="U61" s="813"/>
      <c r="V61" s="813"/>
      <c r="W61" s="813"/>
      <c r="X61" s="813"/>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row>
    <row r="62" spans="1:88" s="14" customFormat="1" ht="20.25" customHeight="1" x14ac:dyDescent="0.3">
      <c r="A62" s="186" t="s">
        <v>1312</v>
      </c>
      <c r="B62" s="624" t="s">
        <v>1305</v>
      </c>
      <c r="C62" s="624" t="s">
        <v>1302</v>
      </c>
      <c r="D62" s="182" t="s">
        <v>1304</v>
      </c>
      <c r="E62" s="649"/>
      <c r="F62" s="594"/>
      <c r="G62" s="594"/>
      <c r="H62" s="2"/>
      <c r="I62" s="2"/>
      <c r="J62" s="2"/>
      <c r="U62" s="652"/>
      <c r="V62" s="653"/>
      <c r="W62" s="652"/>
      <c r="X62" s="653"/>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row>
    <row r="63" spans="1:88" s="14" customFormat="1" x14ac:dyDescent="0.3">
      <c r="A63" s="625" t="s">
        <v>21</v>
      </c>
      <c r="B63" s="629"/>
      <c r="C63" s="624" t="s">
        <v>108</v>
      </c>
      <c r="D63" s="628" t="s">
        <v>21</v>
      </c>
      <c r="E63" s="649"/>
      <c r="F63" s="586"/>
      <c r="G63" s="586"/>
      <c r="H63" s="2"/>
      <c r="I63" s="2"/>
      <c r="J63" s="2"/>
      <c r="U63" s="654"/>
      <c r="V63" s="655"/>
      <c r="W63" s="655"/>
      <c r="X63" s="656"/>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row>
    <row r="64" spans="1:88" s="14" customFormat="1" x14ac:dyDescent="0.3">
      <c r="A64" s="625"/>
      <c r="B64" s="629"/>
      <c r="C64" s="629"/>
      <c r="D64" s="628"/>
      <c r="E64" s="586"/>
      <c r="F64" s="586"/>
      <c r="G64" s="586"/>
      <c r="H64" s="2"/>
      <c r="I64" s="2"/>
      <c r="J64" s="2"/>
      <c r="U64" s="657"/>
      <c r="V64" s="658"/>
      <c r="W64" s="659"/>
      <c r="X64" s="657"/>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row>
    <row r="65" spans="1:88" s="14" customFormat="1" x14ac:dyDescent="0.3">
      <c r="A65" s="630"/>
      <c r="B65" s="631"/>
      <c r="C65" s="631"/>
      <c r="D65" s="632"/>
      <c r="E65" s="151"/>
      <c r="F65" s="151"/>
      <c r="G65" s="151"/>
      <c r="H65" s="2"/>
      <c r="I65" s="2"/>
      <c r="J65" s="2"/>
      <c r="U65" s="657"/>
      <c r="V65" s="657"/>
      <c r="W65" s="657"/>
      <c r="X65" s="657"/>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row>
    <row r="66" spans="1:88" s="14" customFormat="1" x14ac:dyDescent="0.3">
      <c r="A66" s="792" t="s">
        <v>1368</v>
      </c>
      <c r="B66" s="793"/>
      <c r="C66" s="633" t="s">
        <v>21</v>
      </c>
      <c r="D66" s="634" t="s">
        <v>1367</v>
      </c>
      <c r="E66" s="2"/>
      <c r="F66" s="2"/>
      <c r="G66" s="2"/>
      <c r="H66" s="2"/>
      <c r="I66" s="2"/>
      <c r="J66" s="2"/>
      <c r="U66" s="660"/>
      <c r="V66" s="660"/>
      <c r="W66" s="660"/>
      <c r="X66" s="660"/>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row>
    <row r="67" spans="1:88" s="14" customFormat="1" ht="36.75" customHeight="1" x14ac:dyDescent="0.3">
      <c r="A67" s="650"/>
      <c r="B67" s="650"/>
      <c r="C67" s="649"/>
      <c r="D67" s="151"/>
      <c r="E67" s="2"/>
      <c r="F67" s="2"/>
      <c r="G67" s="2"/>
      <c r="H67" s="2"/>
      <c r="I67" s="2"/>
      <c r="J67" s="2"/>
      <c r="U67" s="661"/>
      <c r="V67" s="661"/>
      <c r="W67" s="655"/>
      <c r="X67" s="660"/>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row>
    <row r="68" spans="1:88" s="14" customFormat="1" ht="27.75" customHeight="1" x14ac:dyDescent="0.3">
      <c r="A68" s="802" t="s">
        <v>1680</v>
      </c>
      <c r="B68" s="802"/>
      <c r="C68" s="802"/>
      <c r="D68" s="802"/>
      <c r="E68" s="647"/>
      <c r="F68" s="647"/>
      <c r="G68" s="647"/>
      <c r="H68" s="2"/>
      <c r="I68" s="2"/>
      <c r="J68" s="2"/>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row>
    <row r="69" spans="1:88" s="25" customFormat="1" ht="43.2" x14ac:dyDescent="0.3">
      <c r="A69" s="406" t="s">
        <v>1311</v>
      </c>
      <c r="B69" s="404" t="s">
        <v>1306</v>
      </c>
      <c r="C69" s="622" t="s">
        <v>1308</v>
      </c>
      <c r="D69" s="637" t="s">
        <v>1306</v>
      </c>
      <c r="E69" s="648"/>
      <c r="F69" s="648"/>
      <c r="G69" s="648"/>
      <c r="H69" s="2"/>
      <c r="I69" s="2"/>
      <c r="J69" s="2"/>
      <c r="K69" s="2"/>
      <c r="L69" s="2"/>
      <c r="M69" s="2"/>
      <c r="N69" s="2"/>
      <c r="O69" s="2"/>
      <c r="P69" s="2"/>
      <c r="Q69" s="2"/>
      <c r="R69" s="2"/>
      <c r="S69" s="2"/>
      <c r="T69" s="2"/>
    </row>
    <row r="70" spans="1:88" s="25" customFormat="1" x14ac:dyDescent="0.3">
      <c r="A70" s="186" t="s">
        <v>1312</v>
      </c>
      <c r="B70" s="624" t="s">
        <v>1305</v>
      </c>
      <c r="C70" s="624" t="s">
        <v>1302</v>
      </c>
      <c r="D70" s="182" t="s">
        <v>1304</v>
      </c>
      <c r="E70" s="649"/>
      <c r="F70" s="594"/>
      <c r="G70" s="594"/>
      <c r="H70" s="2"/>
      <c r="I70" s="2"/>
      <c r="J70" s="2"/>
      <c r="K70" s="2"/>
      <c r="L70" s="2"/>
      <c r="M70" s="2"/>
      <c r="N70" s="2"/>
      <c r="O70" s="2"/>
      <c r="P70" s="2"/>
      <c r="Q70" s="2"/>
      <c r="R70" s="2"/>
      <c r="S70" s="2"/>
      <c r="T70" s="2"/>
    </row>
    <row r="71" spans="1:88" s="25" customFormat="1" x14ac:dyDescent="0.3">
      <c r="A71" s="625" t="s">
        <v>21</v>
      </c>
      <c r="B71" s="629"/>
      <c r="C71" s="624" t="s">
        <v>108</v>
      </c>
      <c r="D71" s="628" t="s">
        <v>21</v>
      </c>
      <c r="E71" s="649"/>
      <c r="F71" s="586"/>
      <c r="G71" s="586"/>
      <c r="H71" s="2"/>
      <c r="I71" s="2"/>
      <c r="J71" s="2"/>
      <c r="K71" s="2"/>
      <c r="L71" s="2"/>
      <c r="M71" s="2"/>
      <c r="N71" s="2"/>
      <c r="O71" s="2"/>
      <c r="P71" s="2"/>
      <c r="Q71" s="2"/>
      <c r="R71" s="2"/>
      <c r="S71" s="2"/>
      <c r="T71" s="2"/>
    </row>
    <row r="72" spans="1:88" s="25" customFormat="1" x14ac:dyDescent="0.3">
      <c r="A72" s="625"/>
      <c r="B72" s="629"/>
      <c r="C72" s="629"/>
      <c r="D72" s="628"/>
      <c r="E72" s="586"/>
      <c r="F72" s="586"/>
      <c r="G72" s="586"/>
      <c r="H72" s="2"/>
      <c r="I72" s="2"/>
      <c r="J72" s="2"/>
      <c r="K72" s="2"/>
      <c r="L72" s="2"/>
      <c r="M72" s="2"/>
      <c r="N72" s="2"/>
      <c r="O72" s="2"/>
      <c r="P72" s="2"/>
      <c r="Q72" s="2"/>
      <c r="R72" s="2"/>
      <c r="S72" s="2"/>
      <c r="T72" s="2"/>
    </row>
    <row r="73" spans="1:88" s="25" customFormat="1" x14ac:dyDescent="0.3">
      <c r="A73" s="630"/>
      <c r="B73" s="631"/>
      <c r="C73" s="631"/>
      <c r="D73" s="632"/>
      <c r="E73" s="151"/>
      <c r="F73" s="151"/>
      <c r="G73" s="151"/>
      <c r="H73" s="2"/>
      <c r="I73" s="2"/>
      <c r="J73" s="2"/>
      <c r="K73" s="2"/>
      <c r="L73" s="2"/>
      <c r="M73" s="2"/>
      <c r="N73" s="2"/>
      <c r="O73" s="2"/>
      <c r="P73" s="2"/>
      <c r="Q73" s="2"/>
      <c r="R73" s="2"/>
      <c r="S73" s="2"/>
      <c r="T73" s="2"/>
    </row>
    <row r="74" spans="1:88" s="25" customFormat="1" x14ac:dyDescent="0.3">
      <c r="A74" s="792" t="s">
        <v>1368</v>
      </c>
      <c r="B74" s="793"/>
      <c r="C74" s="633" t="s">
        <v>21</v>
      </c>
      <c r="D74" s="634" t="s">
        <v>1367</v>
      </c>
      <c r="E74" s="2"/>
      <c r="F74" s="2"/>
      <c r="G74" s="2"/>
      <c r="H74" s="2"/>
      <c r="I74" s="2"/>
      <c r="J74" s="2"/>
      <c r="K74" s="2"/>
      <c r="L74" s="2"/>
      <c r="M74" s="2"/>
      <c r="N74" s="2"/>
      <c r="O74" s="2"/>
      <c r="P74" s="2"/>
      <c r="Q74" s="2"/>
      <c r="R74" s="2"/>
      <c r="S74" s="2"/>
      <c r="T74" s="2"/>
    </row>
    <row r="75" spans="1:88" s="25" customFormat="1" ht="30.75" customHeight="1" x14ac:dyDescent="0.3">
      <c r="A75" s="447"/>
      <c r="B75" s="447"/>
      <c r="C75" s="643"/>
      <c r="D75" s="416"/>
      <c r="E75" s="2"/>
      <c r="F75" s="2"/>
      <c r="G75" s="2"/>
      <c r="H75" s="2"/>
      <c r="I75" s="2"/>
      <c r="J75" s="2"/>
      <c r="K75" s="2"/>
      <c r="L75" s="2"/>
      <c r="M75" s="2"/>
      <c r="N75" s="2"/>
      <c r="O75" s="2"/>
      <c r="P75" s="2"/>
      <c r="Q75" s="2"/>
      <c r="R75" s="2"/>
      <c r="S75" s="2"/>
      <c r="T75" s="2"/>
    </row>
    <row r="76" spans="1:88" s="25" customFormat="1" x14ac:dyDescent="0.3">
      <c r="A76" s="447"/>
      <c r="B76" s="447"/>
      <c r="C76" s="643"/>
      <c r="D76" s="416"/>
      <c r="E76" s="2"/>
      <c r="F76" s="2"/>
      <c r="G76" s="2"/>
      <c r="H76" s="2"/>
      <c r="I76" s="2"/>
      <c r="J76" s="2"/>
      <c r="K76" s="2"/>
      <c r="L76" s="2"/>
      <c r="M76" s="2"/>
      <c r="N76" s="2"/>
      <c r="O76" s="2"/>
      <c r="P76" s="2"/>
      <c r="Q76" s="2"/>
      <c r="R76" s="2"/>
      <c r="S76" s="2"/>
      <c r="T76" s="2"/>
    </row>
    <row r="77" spans="1:88" s="25" customFormat="1" x14ac:dyDescent="0.3">
      <c r="A77" s="447"/>
      <c r="B77" s="447"/>
      <c r="C77" s="643"/>
      <c r="D77" s="416"/>
      <c r="E77" s="2"/>
      <c r="F77" s="2"/>
      <c r="G77" s="2"/>
      <c r="H77" s="2"/>
      <c r="I77" s="2"/>
      <c r="J77" s="2"/>
      <c r="K77" s="2"/>
      <c r="L77" s="2"/>
      <c r="M77" s="2"/>
      <c r="N77" s="2"/>
      <c r="O77" s="2"/>
      <c r="P77" s="2"/>
      <c r="Q77" s="2"/>
      <c r="R77" s="2"/>
      <c r="S77" s="2"/>
      <c r="T77" s="2"/>
    </row>
    <row r="78" spans="1:88" s="25" customFormat="1" x14ac:dyDescent="0.3">
      <c r="A78" s="447"/>
      <c r="B78" s="447"/>
      <c r="C78" s="643"/>
      <c r="D78" s="416"/>
      <c r="E78" s="2"/>
      <c r="F78" s="2"/>
      <c r="G78" s="2"/>
      <c r="H78" s="2"/>
      <c r="I78" s="2"/>
      <c r="J78" s="2"/>
      <c r="K78" s="2"/>
      <c r="L78" s="2"/>
      <c r="M78" s="2"/>
      <c r="N78" s="2"/>
      <c r="O78" s="2"/>
      <c r="P78" s="2"/>
      <c r="Q78" s="2"/>
      <c r="R78" s="2"/>
      <c r="S78" s="2"/>
      <c r="T78" s="2"/>
    </row>
    <row r="79" spans="1:88" s="25" customFormat="1" x14ac:dyDescent="0.3">
      <c r="A79" s="650"/>
      <c r="B79" s="650"/>
      <c r="C79" s="649"/>
      <c r="D79" s="151"/>
      <c r="E79" s="2"/>
      <c r="F79" s="2"/>
      <c r="G79" s="2"/>
      <c r="H79" s="2"/>
      <c r="I79" s="2"/>
      <c r="J79" s="2"/>
      <c r="K79" s="2"/>
      <c r="L79" s="2"/>
      <c r="M79" s="2"/>
      <c r="N79" s="2"/>
      <c r="O79" s="2"/>
      <c r="P79" s="2"/>
      <c r="Q79" s="2"/>
      <c r="R79" s="2"/>
      <c r="S79" s="2"/>
      <c r="T79" s="2"/>
    </row>
    <row r="80" spans="1:88" s="25" customFormat="1" x14ac:dyDescent="0.3">
      <c r="A80" s="2"/>
      <c r="B80" s="2"/>
      <c r="C80" s="2"/>
      <c r="D80" s="2"/>
      <c r="E80" s="2"/>
      <c r="F80" s="2"/>
      <c r="G80" s="2"/>
      <c r="H80" s="2"/>
      <c r="I80" s="2"/>
      <c r="J80" s="2"/>
      <c r="K80" s="2"/>
      <c r="L80" s="2"/>
      <c r="M80" s="2"/>
      <c r="N80" s="2"/>
      <c r="O80" s="2"/>
      <c r="P80" s="2"/>
      <c r="Q80" s="2"/>
      <c r="R80" s="2"/>
      <c r="S80" s="2"/>
      <c r="T80" s="2"/>
    </row>
    <row r="81" spans="1:26" s="25" customFormat="1" x14ac:dyDescent="0.3">
      <c r="A81" s="2"/>
      <c r="B81" s="2"/>
      <c r="C81" s="2"/>
      <c r="D81" s="2"/>
      <c r="E81" s="2"/>
      <c r="F81" s="2"/>
      <c r="G81" s="2"/>
      <c r="H81" s="2"/>
      <c r="I81" s="2"/>
      <c r="J81" s="2"/>
      <c r="K81" s="2"/>
      <c r="L81" s="2"/>
      <c r="M81" s="2"/>
      <c r="N81" s="2"/>
      <c r="O81" s="2"/>
      <c r="P81" s="2"/>
      <c r="Q81" s="2"/>
      <c r="R81" s="2"/>
      <c r="S81" s="2"/>
      <c r="T81" s="2"/>
    </row>
    <row r="82" spans="1:26" s="25" customFormat="1" x14ac:dyDescent="0.3">
      <c r="A82" s="2"/>
      <c r="B82" s="2"/>
      <c r="C82" s="2"/>
      <c r="D82" s="2"/>
      <c r="E82" s="2"/>
      <c r="F82" s="2"/>
      <c r="G82" s="2"/>
      <c r="H82" s="2"/>
      <c r="I82" s="2"/>
      <c r="J82" s="2"/>
      <c r="K82" s="2"/>
      <c r="L82" s="2"/>
      <c r="M82" s="2"/>
      <c r="N82" s="2"/>
      <c r="O82" s="2"/>
      <c r="P82" s="2"/>
      <c r="Q82" s="2"/>
      <c r="R82" s="2"/>
      <c r="S82" s="2"/>
      <c r="T82" s="2"/>
      <c r="Z82" s="379"/>
    </row>
    <row r="83" spans="1:26" s="25" customFormat="1" ht="18" x14ac:dyDescent="0.35">
      <c r="A83" s="2"/>
      <c r="B83" s="246" t="s">
        <v>56</v>
      </c>
      <c r="C83" s="2"/>
      <c r="D83" s="83" t="s">
        <v>55</v>
      </c>
      <c r="E83" s="2"/>
      <c r="F83" s="2"/>
      <c r="G83" s="2"/>
      <c r="H83" s="2"/>
      <c r="I83" s="2"/>
      <c r="J83" s="2"/>
      <c r="K83" s="2"/>
      <c r="L83" s="2"/>
      <c r="M83" s="2"/>
      <c r="N83" s="2"/>
      <c r="O83" s="2"/>
      <c r="P83" s="2"/>
      <c r="Q83" s="2"/>
      <c r="R83" s="2"/>
      <c r="S83" s="2"/>
      <c r="T83" s="2"/>
    </row>
    <row r="84" spans="1:26" s="25" customFormat="1" x14ac:dyDescent="0.3">
      <c r="A84" s="2"/>
      <c r="B84" s="2"/>
      <c r="C84" s="2"/>
      <c r="D84" s="2"/>
      <c r="E84" s="2"/>
      <c r="F84" s="2"/>
      <c r="G84" s="2"/>
      <c r="H84" s="2"/>
      <c r="I84" s="2"/>
      <c r="J84" s="2"/>
      <c r="K84" s="2"/>
      <c r="L84" s="2"/>
      <c r="M84" s="2"/>
      <c r="N84" s="2"/>
      <c r="O84" s="2"/>
      <c r="P84" s="2"/>
      <c r="Q84" s="2"/>
      <c r="R84" s="2"/>
      <c r="S84" s="2"/>
      <c r="T84" s="2"/>
    </row>
    <row r="85" spans="1:26" s="25" customFormat="1" x14ac:dyDescent="0.3">
      <c r="A85" s="2"/>
      <c r="B85" s="2"/>
      <c r="C85" s="2"/>
      <c r="D85" s="2"/>
      <c r="E85" s="2"/>
      <c r="F85" s="2"/>
      <c r="G85" s="2"/>
      <c r="H85" s="2"/>
      <c r="I85" s="2"/>
      <c r="J85" s="2"/>
      <c r="K85" s="2"/>
      <c r="L85" s="2"/>
      <c r="M85" s="2"/>
      <c r="N85" s="2"/>
      <c r="O85" s="2"/>
      <c r="P85" s="2"/>
      <c r="Q85" s="733" t="s">
        <v>225</v>
      </c>
      <c r="R85" s="733"/>
      <c r="S85" s="733"/>
      <c r="T85" s="733"/>
    </row>
    <row r="86" spans="1:26" s="25" customFormat="1" x14ac:dyDescent="0.3"/>
    <row r="87" spans="1:26" s="25" customFormat="1" x14ac:dyDescent="0.3"/>
    <row r="88" spans="1:26" s="25" customFormat="1" x14ac:dyDescent="0.3"/>
    <row r="89" spans="1:26" s="25" customFormat="1" x14ac:dyDescent="0.3"/>
    <row r="90" spans="1:26" s="25" customFormat="1" x14ac:dyDescent="0.3"/>
    <row r="91" spans="1:26" s="25" customFormat="1" x14ac:dyDescent="0.3"/>
    <row r="92" spans="1:26" s="25" customFormat="1" x14ac:dyDescent="0.3"/>
    <row r="93" spans="1:26" s="25" customFormat="1" x14ac:dyDescent="0.3"/>
    <row r="94" spans="1:26" s="25" customFormat="1" x14ac:dyDescent="0.3"/>
    <row r="95" spans="1:26" s="25" customFormat="1" x14ac:dyDescent="0.3"/>
    <row r="96" spans="1:2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25" customFormat="1" x14ac:dyDescent="0.3"/>
    <row r="210" s="25" customFormat="1" x14ac:dyDescent="0.3"/>
    <row r="211" s="25" customFormat="1" x14ac:dyDescent="0.3"/>
    <row r="212" s="25" customFormat="1" x14ac:dyDescent="0.3"/>
    <row r="213" s="25" customFormat="1" x14ac:dyDescent="0.3"/>
    <row r="214" s="25" customFormat="1" x14ac:dyDescent="0.3"/>
    <row r="215" s="25" customFormat="1" x14ac:dyDescent="0.3"/>
    <row r="216" s="25" customFormat="1" x14ac:dyDescent="0.3"/>
    <row r="217" s="25" customFormat="1" x14ac:dyDescent="0.3"/>
    <row r="218" s="25" customFormat="1" x14ac:dyDescent="0.3"/>
    <row r="219" s="25" customFormat="1" x14ac:dyDescent="0.3"/>
    <row r="220" s="25" customFormat="1" x14ac:dyDescent="0.3"/>
    <row r="221" s="25" customFormat="1" x14ac:dyDescent="0.3"/>
    <row r="222" s="25" customFormat="1" x14ac:dyDescent="0.3"/>
    <row r="223" s="25" customFormat="1" x14ac:dyDescent="0.3"/>
    <row r="224" s="25" customFormat="1" x14ac:dyDescent="0.3"/>
    <row r="225" s="25" customFormat="1" x14ac:dyDescent="0.3"/>
    <row r="226" s="25" customFormat="1" x14ac:dyDescent="0.3"/>
    <row r="227" s="25" customFormat="1" x14ac:dyDescent="0.3"/>
    <row r="228" s="25" customFormat="1" x14ac:dyDescent="0.3"/>
    <row r="229" s="25" customFormat="1" x14ac:dyDescent="0.3"/>
    <row r="230" s="25" customFormat="1" x14ac:dyDescent="0.3"/>
    <row r="231" s="25" customFormat="1" x14ac:dyDescent="0.3"/>
    <row r="232" s="25" customFormat="1" x14ac:dyDescent="0.3"/>
    <row r="233" s="25" customFormat="1" x14ac:dyDescent="0.3"/>
    <row r="234" s="25" customFormat="1" x14ac:dyDescent="0.3"/>
    <row r="235" s="25" customFormat="1" x14ac:dyDescent="0.3"/>
    <row r="236" s="25" customFormat="1" x14ac:dyDescent="0.3"/>
    <row r="237" s="25" customFormat="1" x14ac:dyDescent="0.3"/>
    <row r="238" s="25" customFormat="1" x14ac:dyDescent="0.3"/>
    <row r="239" s="25" customFormat="1" x14ac:dyDescent="0.3"/>
    <row r="240" s="25" customFormat="1" x14ac:dyDescent="0.3"/>
    <row r="241" s="25" customFormat="1" x14ac:dyDescent="0.3"/>
    <row r="242" s="25" customFormat="1" x14ac:dyDescent="0.3"/>
    <row r="243" s="25" customFormat="1" x14ac:dyDescent="0.3"/>
    <row r="244" s="25" customFormat="1" x14ac:dyDescent="0.3"/>
    <row r="245" s="25" customFormat="1" x14ac:dyDescent="0.3"/>
    <row r="246" s="25" customFormat="1" x14ac:dyDescent="0.3"/>
    <row r="247" s="25" customFormat="1" x14ac:dyDescent="0.3"/>
    <row r="248" s="25" customFormat="1" x14ac:dyDescent="0.3"/>
    <row r="249" s="25" customFormat="1" x14ac:dyDescent="0.3"/>
    <row r="250" s="25" customFormat="1" x14ac:dyDescent="0.3"/>
    <row r="251" s="25" customFormat="1" x14ac:dyDescent="0.3"/>
    <row r="252" s="25" customFormat="1" x14ac:dyDescent="0.3"/>
    <row r="253" s="25" customFormat="1" x14ac:dyDescent="0.3"/>
    <row r="254" s="25" customFormat="1" x14ac:dyDescent="0.3"/>
    <row r="255" s="25" customFormat="1" x14ac:dyDescent="0.3"/>
    <row r="256" s="25" customFormat="1" x14ac:dyDescent="0.3"/>
    <row r="257" s="25" customFormat="1" x14ac:dyDescent="0.3"/>
    <row r="258" s="25" customFormat="1" x14ac:dyDescent="0.3"/>
    <row r="259" s="25" customFormat="1" x14ac:dyDescent="0.3"/>
    <row r="260" s="25" customFormat="1" x14ac:dyDescent="0.3"/>
    <row r="261" s="25" customFormat="1" x14ac:dyDescent="0.3"/>
    <row r="262" s="25" customFormat="1" x14ac:dyDescent="0.3"/>
    <row r="263" s="25" customFormat="1" x14ac:dyDescent="0.3"/>
    <row r="264" s="25" customFormat="1" x14ac:dyDescent="0.3"/>
    <row r="265" s="25" customFormat="1" x14ac:dyDescent="0.3"/>
    <row r="266" s="25" customFormat="1" x14ac:dyDescent="0.3"/>
    <row r="267" s="25" customFormat="1" x14ac:dyDescent="0.3"/>
    <row r="268" s="25" customFormat="1" x14ac:dyDescent="0.3"/>
    <row r="269" s="25" customFormat="1" x14ac:dyDescent="0.3"/>
    <row r="270" s="25" customFormat="1" x14ac:dyDescent="0.3"/>
    <row r="271" s="25" customFormat="1" x14ac:dyDescent="0.3"/>
    <row r="272" s="25" customFormat="1" x14ac:dyDescent="0.3"/>
    <row r="273" s="25" customFormat="1" x14ac:dyDescent="0.3"/>
    <row r="274" s="25" customFormat="1" x14ac:dyDescent="0.3"/>
    <row r="275" s="25" customFormat="1" x14ac:dyDescent="0.3"/>
    <row r="276" s="25" customFormat="1" x14ac:dyDescent="0.3"/>
    <row r="277" s="25" customFormat="1" x14ac:dyDescent="0.3"/>
    <row r="278" s="25" customFormat="1" x14ac:dyDescent="0.3"/>
    <row r="279" s="25" customFormat="1" x14ac:dyDescent="0.3"/>
    <row r="280" s="25" customFormat="1" x14ac:dyDescent="0.3"/>
    <row r="281" s="25" customFormat="1" x14ac:dyDescent="0.3"/>
    <row r="282" s="25" customFormat="1" x14ac:dyDescent="0.3"/>
    <row r="283" s="25" customFormat="1" x14ac:dyDescent="0.3"/>
    <row r="284" s="25" customFormat="1" x14ac:dyDescent="0.3"/>
    <row r="285" s="25" customFormat="1" x14ac:dyDescent="0.3"/>
    <row r="286" s="25" customFormat="1" x14ac:dyDescent="0.3"/>
    <row r="287" s="25" customFormat="1" x14ac:dyDescent="0.3"/>
    <row r="288" s="25" customFormat="1" x14ac:dyDescent="0.3"/>
    <row r="289" spans="18:108" s="214" customFormat="1" x14ac:dyDescent="0.3">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row>
    <row r="290" spans="18:108" s="214" customFormat="1" x14ac:dyDescent="0.3">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row>
    <row r="291" spans="18:108" s="214" customFormat="1" x14ac:dyDescent="0.3">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row>
    <row r="292" spans="18:108" s="214" customFormat="1" x14ac:dyDescent="0.3">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row>
    <row r="293" spans="18:108" s="214" customFormat="1" x14ac:dyDescent="0.3">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row>
    <row r="294" spans="18:108" s="214" customFormat="1" x14ac:dyDescent="0.3">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row>
    <row r="295" spans="18:108" s="214" customFormat="1" x14ac:dyDescent="0.3">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row>
    <row r="296" spans="18:108" s="214" customFormat="1" x14ac:dyDescent="0.3">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row>
  </sheetData>
  <mergeCells count="27">
    <mergeCell ref="U61:X61"/>
    <mergeCell ref="Q85:T85"/>
    <mergeCell ref="F58:G58"/>
    <mergeCell ref="K52:N52"/>
    <mergeCell ref="K58:L58"/>
    <mergeCell ref="P52:S52"/>
    <mergeCell ref="P58:Q58"/>
    <mergeCell ref="S4:T4"/>
    <mergeCell ref="Q4:R4"/>
    <mergeCell ref="A43:J43"/>
    <mergeCell ref="A58:B58"/>
    <mergeCell ref="A66:B66"/>
    <mergeCell ref="A60:D60"/>
    <mergeCell ref="O4:P4"/>
    <mergeCell ref="M4:N4"/>
    <mergeCell ref="K4:L4"/>
    <mergeCell ref="A2:G2"/>
    <mergeCell ref="A1:G1"/>
    <mergeCell ref="A74:B74"/>
    <mergeCell ref="A42:I42"/>
    <mergeCell ref="A52:D52"/>
    <mergeCell ref="I4:J4"/>
    <mergeCell ref="F52:I52"/>
    <mergeCell ref="C4:D4"/>
    <mergeCell ref="E4:F4"/>
    <mergeCell ref="G4:H4"/>
    <mergeCell ref="A68:D68"/>
  </mergeCells>
  <hyperlinks>
    <hyperlink ref="C39" location="'2. Food flow '!A1" display="Back" xr:uid="{F87D89F7-A706-4506-83ED-7634567BD3B3}"/>
    <hyperlink ref="Q85" r:id="rId1" xr:uid="{C25DC86B-773B-4BD5-B0C6-FF52319084FC}"/>
    <hyperlink ref="B83" location="'2. Food flow '!A1" display="Back" xr:uid="{CBD59AA1-F010-485E-8DFE-7EC382C14361}"/>
    <hyperlink ref="D83" location="'3. Focus (description)'!A1" display="Next" xr:uid="{9979B0FA-14F5-46D8-9963-C5C049114A3C}"/>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A8BB1-B20C-4673-BD41-EABDCDDBC573}">
  <sheetPr codeName="Sheet7">
    <tabColor theme="9" tint="-0.249977111117893"/>
    <pageSetUpPr fitToPage="1"/>
  </sheetPr>
  <dimension ref="A1:BU246"/>
  <sheetViews>
    <sheetView zoomScaleNormal="100" workbookViewId="0"/>
  </sheetViews>
  <sheetFormatPr defaultColWidth="9.109375" defaultRowHeight="14.4" x14ac:dyDescent="0.3"/>
  <cols>
    <col min="1" max="1" width="8.5546875" customWidth="1"/>
    <col min="2" max="2" width="126.33203125" style="119" customWidth="1"/>
    <col min="3" max="3" width="14" customWidth="1"/>
    <col min="4" max="5" width="10.6640625" customWidth="1"/>
    <col min="6" max="6" width="10.6640625" style="2" customWidth="1"/>
    <col min="7" max="10" width="10.6640625" customWidth="1"/>
    <col min="11" max="11" width="10.6640625" style="2" customWidth="1"/>
    <col min="12" max="12" width="15.44140625" style="25" customWidth="1"/>
    <col min="13" max="51" width="9.109375" style="25"/>
    <col min="52" max="72" width="9.109375" style="2"/>
  </cols>
  <sheetData>
    <row r="1" spans="1:73" s="2" customFormat="1" ht="31.2" x14ac:dyDescent="0.6">
      <c r="A1" s="64" t="s">
        <v>1271</v>
      </c>
      <c r="B1" s="114"/>
      <c r="D1" s="26" t="s">
        <v>120</v>
      </c>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row>
    <row r="2" spans="1:73" s="2" customFormat="1" x14ac:dyDescent="0.3">
      <c r="A2" s="26" t="s">
        <v>118</v>
      </c>
      <c r="B2" s="165" t="s">
        <v>199</v>
      </c>
      <c r="D2" s="2" t="s">
        <v>123</v>
      </c>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row>
    <row r="3" spans="1:73" s="2" customFormat="1" x14ac:dyDescent="0.3">
      <c r="B3" s="114"/>
      <c r="D3" s="2" t="s">
        <v>121</v>
      </c>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BU3"/>
    </row>
    <row r="4" spans="1:73" s="2" customFormat="1" x14ac:dyDescent="0.3">
      <c r="B4" s="114"/>
      <c r="D4" s="2" t="s">
        <v>16</v>
      </c>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BU4"/>
    </row>
    <row r="5" spans="1:73" s="2" customFormat="1" x14ac:dyDescent="0.3">
      <c r="B5" s="114"/>
      <c r="D5" s="2" t="s">
        <v>122</v>
      </c>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BU5"/>
    </row>
    <row r="6" spans="1:73" s="2" customFormat="1" x14ac:dyDescent="0.3">
      <c r="A6" s="4"/>
      <c r="B6" s="115"/>
      <c r="C6" s="4"/>
      <c r="D6" s="4"/>
      <c r="E6" s="4"/>
      <c r="F6" s="4"/>
      <c r="G6" s="4"/>
      <c r="H6" s="4"/>
      <c r="I6" s="4"/>
      <c r="J6" s="4"/>
      <c r="K6" s="4"/>
      <c r="L6" s="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BU6"/>
    </row>
    <row r="7" spans="1:73" s="2" customFormat="1" x14ac:dyDescent="0.3">
      <c r="A7" s="14"/>
      <c r="B7" s="116"/>
      <c r="C7" s="14"/>
      <c r="D7" s="14"/>
      <c r="E7" s="14"/>
      <c r="F7" s="14"/>
      <c r="G7" s="14"/>
      <c r="H7" s="14"/>
      <c r="I7" s="14"/>
      <c r="J7" s="14"/>
      <c r="K7" s="14"/>
      <c r="L7" s="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BU7"/>
    </row>
    <row r="8" spans="1:73" s="2" customFormat="1" x14ac:dyDescent="0.3">
      <c r="A8" s="26" t="s">
        <v>119</v>
      </c>
      <c r="B8" s="114" t="s">
        <v>124</v>
      </c>
      <c r="D8" s="815" t="s">
        <v>123</v>
      </c>
      <c r="E8" s="816"/>
      <c r="F8" s="815" t="s">
        <v>121</v>
      </c>
      <c r="G8" s="816"/>
      <c r="H8" s="815" t="s">
        <v>122</v>
      </c>
      <c r="I8" s="816"/>
      <c r="J8" s="815" t="s">
        <v>16</v>
      </c>
      <c r="K8" s="816"/>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BU8"/>
    </row>
    <row r="9" spans="1:73" s="2" customFormat="1" ht="15" customHeight="1" x14ac:dyDescent="0.3">
      <c r="B9" s="111" t="s">
        <v>227</v>
      </c>
      <c r="D9" s="23"/>
      <c r="F9" s="23"/>
      <c r="H9" s="23"/>
      <c r="J9" s="23"/>
      <c r="K9" s="21"/>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BU9"/>
    </row>
    <row r="10" spans="1:73" s="2" customFormat="1" ht="28.8" x14ac:dyDescent="0.3">
      <c r="B10" s="165" t="s">
        <v>228</v>
      </c>
      <c r="D10" s="23"/>
      <c r="F10" s="23"/>
      <c r="H10" s="23"/>
      <c r="J10" s="23"/>
      <c r="K10" s="21"/>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BU10"/>
    </row>
    <row r="11" spans="1:73" s="2" customFormat="1" x14ac:dyDescent="0.3">
      <c r="B11" s="114"/>
      <c r="D11" s="23"/>
      <c r="F11" s="23"/>
      <c r="H11" s="23"/>
      <c r="J11" s="23"/>
      <c r="K11" s="21"/>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BU11"/>
    </row>
    <row r="12" spans="1:73" s="2" customFormat="1" x14ac:dyDescent="0.3">
      <c r="B12" s="114"/>
      <c r="D12" s="23"/>
      <c r="F12" s="23"/>
      <c r="H12" s="23"/>
      <c r="J12" s="23"/>
      <c r="K12" s="21"/>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BU12"/>
    </row>
    <row r="13" spans="1:73" s="2" customFormat="1" x14ac:dyDescent="0.3">
      <c r="B13" s="114"/>
      <c r="D13" s="24"/>
      <c r="E13" s="4"/>
      <c r="F13" s="24"/>
      <c r="G13" s="4"/>
      <c r="H13" s="24"/>
      <c r="I13" s="4"/>
      <c r="J13" s="24"/>
      <c r="K13" s="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BU13"/>
    </row>
    <row r="14" spans="1:73" s="2" customFormat="1" x14ac:dyDescent="0.3">
      <c r="A14" s="4"/>
      <c r="B14" s="115"/>
      <c r="C14" s="4"/>
      <c r="D14" s="4"/>
      <c r="E14" s="4"/>
      <c r="F14" s="4"/>
      <c r="G14" s="4"/>
      <c r="H14" s="4"/>
      <c r="I14" s="4"/>
      <c r="J14" s="4"/>
      <c r="K14" s="4"/>
      <c r="L14" s="4"/>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BU14"/>
    </row>
    <row r="15" spans="1:73" s="2" customFormat="1" x14ac:dyDescent="0.3">
      <c r="B15" s="114"/>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BU15"/>
    </row>
    <row r="16" spans="1:73" s="2" customFormat="1" x14ac:dyDescent="0.3">
      <c r="A16" s="26" t="s">
        <v>125</v>
      </c>
      <c r="B16" s="165" t="s">
        <v>197</v>
      </c>
      <c r="C16" s="14"/>
      <c r="D16" s="815" t="s">
        <v>123</v>
      </c>
      <c r="E16" s="816"/>
      <c r="F16" s="815" t="s">
        <v>121</v>
      </c>
      <c r="G16" s="816"/>
      <c r="H16" s="815" t="s">
        <v>122</v>
      </c>
      <c r="I16" s="816"/>
      <c r="J16" s="815" t="s">
        <v>16</v>
      </c>
      <c r="K16" s="816"/>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BU16"/>
    </row>
    <row r="17" spans="1:73" s="25" customFormat="1" x14ac:dyDescent="0.3">
      <c r="A17" s="2"/>
      <c r="B17" s="165" t="s">
        <v>198</v>
      </c>
      <c r="C17" s="14"/>
      <c r="D17" s="23"/>
      <c r="E17" s="2"/>
      <c r="F17" s="23"/>
      <c r="G17" s="2"/>
      <c r="H17" s="23"/>
      <c r="I17" s="2"/>
      <c r="J17" s="23"/>
      <c r="K17" s="21"/>
      <c r="L17" s="2"/>
      <c r="AZ17" s="2"/>
      <c r="BA17" s="2"/>
      <c r="BB17" s="2"/>
      <c r="BC17" s="2"/>
      <c r="BD17" s="2"/>
      <c r="BE17" s="2"/>
      <c r="BF17" s="2"/>
      <c r="BG17" s="2"/>
      <c r="BH17" s="2"/>
      <c r="BI17" s="2"/>
      <c r="BJ17" s="2"/>
      <c r="BK17" s="2"/>
      <c r="BL17" s="2"/>
      <c r="BM17" s="2"/>
      <c r="BN17" s="2"/>
      <c r="BO17" s="2"/>
      <c r="BP17" s="2"/>
      <c r="BQ17" s="2"/>
      <c r="BR17" s="2"/>
      <c r="BS17" s="2"/>
      <c r="BT17" s="2"/>
      <c r="BU17"/>
    </row>
    <row r="18" spans="1:73" s="25" customFormat="1" x14ac:dyDescent="0.3">
      <c r="A18" s="2"/>
      <c r="B18" s="114"/>
      <c r="C18" s="14"/>
      <c r="D18" s="23"/>
      <c r="E18" s="2"/>
      <c r="F18" s="23"/>
      <c r="G18" s="2"/>
      <c r="H18" s="23"/>
      <c r="I18" s="2"/>
      <c r="J18" s="23"/>
      <c r="K18" s="21"/>
      <c r="L18" s="2"/>
      <c r="AZ18" s="2"/>
      <c r="BA18" s="2"/>
      <c r="BB18" s="2"/>
      <c r="BC18" s="2"/>
      <c r="BD18" s="2"/>
      <c r="BE18" s="2"/>
      <c r="BF18" s="2"/>
      <c r="BG18" s="2"/>
      <c r="BH18" s="2"/>
      <c r="BI18" s="2"/>
      <c r="BJ18" s="2"/>
      <c r="BK18" s="2"/>
      <c r="BL18" s="2"/>
      <c r="BM18" s="2"/>
      <c r="BN18" s="2"/>
      <c r="BO18" s="2"/>
      <c r="BP18" s="2"/>
      <c r="BQ18" s="2"/>
      <c r="BR18" s="2"/>
      <c r="BS18" s="2"/>
      <c r="BT18" s="2"/>
      <c r="BU18"/>
    </row>
    <row r="19" spans="1:73" s="25" customFormat="1" x14ac:dyDescent="0.3">
      <c r="A19" s="2"/>
      <c r="B19" s="114"/>
      <c r="C19" s="14"/>
      <c r="D19" s="23"/>
      <c r="E19" s="2"/>
      <c r="F19" s="23"/>
      <c r="G19" s="2"/>
      <c r="H19" s="23"/>
      <c r="I19" s="2"/>
      <c r="J19" s="23"/>
      <c r="K19" s="21"/>
      <c r="L19" s="2"/>
      <c r="AZ19" s="2"/>
      <c r="BA19" s="2"/>
      <c r="BB19" s="2"/>
      <c r="BC19" s="2"/>
      <c r="BD19" s="2"/>
      <c r="BE19" s="2"/>
      <c r="BF19" s="2"/>
      <c r="BG19" s="2"/>
      <c r="BH19" s="2"/>
      <c r="BI19" s="2"/>
      <c r="BJ19" s="2"/>
      <c r="BK19" s="2"/>
      <c r="BL19" s="2"/>
      <c r="BM19" s="2"/>
      <c r="BN19" s="2"/>
      <c r="BO19" s="2"/>
      <c r="BP19" s="2"/>
      <c r="BQ19" s="2"/>
      <c r="BR19" s="2"/>
      <c r="BS19" s="2"/>
      <c r="BT19" s="2"/>
      <c r="BU19"/>
    </row>
    <row r="20" spans="1:73" s="25" customFormat="1" x14ac:dyDescent="0.3">
      <c r="A20" s="2"/>
      <c r="B20" s="114"/>
      <c r="C20" s="14"/>
      <c r="D20" s="23"/>
      <c r="E20" s="2"/>
      <c r="F20" s="23"/>
      <c r="G20" s="2"/>
      <c r="H20" s="23"/>
      <c r="I20" s="2"/>
      <c r="J20" s="23"/>
      <c r="K20" s="21"/>
      <c r="L20" s="2"/>
      <c r="AZ20" s="2"/>
      <c r="BA20" s="2"/>
      <c r="BB20" s="2"/>
      <c r="BC20" s="2"/>
      <c r="BD20" s="2"/>
      <c r="BE20" s="2"/>
      <c r="BF20" s="2"/>
      <c r="BG20" s="2"/>
      <c r="BH20" s="2"/>
      <c r="BI20" s="2"/>
      <c r="BJ20" s="2"/>
      <c r="BK20" s="2"/>
      <c r="BL20" s="2"/>
      <c r="BM20" s="2"/>
      <c r="BN20" s="2"/>
      <c r="BO20" s="2"/>
      <c r="BP20" s="2"/>
      <c r="BQ20" s="2"/>
      <c r="BR20" s="2"/>
      <c r="BS20" s="2"/>
      <c r="BT20" s="2"/>
      <c r="BU20"/>
    </row>
    <row r="21" spans="1:73" s="25" customFormat="1" x14ac:dyDescent="0.3">
      <c r="A21" s="2"/>
      <c r="B21" s="114"/>
      <c r="C21" s="14"/>
      <c r="D21" s="23"/>
      <c r="E21" s="2"/>
      <c r="F21" s="23"/>
      <c r="G21" s="2"/>
      <c r="H21" s="23"/>
      <c r="I21" s="2"/>
      <c r="J21" s="23"/>
      <c r="K21" s="21"/>
      <c r="L21" s="2"/>
      <c r="AZ21" s="2"/>
      <c r="BA21" s="2"/>
      <c r="BB21" s="2"/>
      <c r="BC21" s="2"/>
      <c r="BD21" s="2"/>
      <c r="BE21" s="2"/>
      <c r="BF21" s="2"/>
      <c r="BG21" s="2"/>
      <c r="BH21" s="2"/>
      <c r="BI21" s="2"/>
      <c r="BJ21" s="2"/>
      <c r="BK21" s="2"/>
      <c r="BL21" s="2"/>
      <c r="BM21" s="2"/>
      <c r="BN21" s="2"/>
      <c r="BO21" s="2"/>
      <c r="BP21" s="2"/>
      <c r="BQ21" s="2"/>
      <c r="BR21" s="2"/>
      <c r="BS21" s="2"/>
      <c r="BT21" s="2"/>
      <c r="BU21"/>
    </row>
    <row r="22" spans="1:73" s="25" customFormat="1" x14ac:dyDescent="0.3">
      <c r="A22" s="2"/>
      <c r="B22" s="114"/>
      <c r="C22" s="14"/>
      <c r="D22" s="23"/>
      <c r="E22" s="2"/>
      <c r="F22" s="23"/>
      <c r="G22" s="2"/>
      <c r="H22" s="23"/>
      <c r="I22" s="2"/>
      <c r="J22" s="23"/>
      <c r="K22" s="21"/>
      <c r="L22" s="2"/>
      <c r="AZ22" s="2"/>
      <c r="BA22" s="2"/>
      <c r="BB22" s="2"/>
      <c r="BC22" s="2"/>
      <c r="BD22" s="2"/>
      <c r="BE22" s="2"/>
      <c r="BF22" s="2"/>
      <c r="BG22" s="2"/>
      <c r="BH22" s="2"/>
      <c r="BI22" s="2"/>
      <c r="BJ22" s="2"/>
      <c r="BK22" s="2"/>
      <c r="BL22" s="2"/>
      <c r="BM22" s="2"/>
      <c r="BN22" s="2"/>
      <c r="BO22" s="2"/>
      <c r="BP22" s="2"/>
      <c r="BQ22" s="2"/>
      <c r="BR22" s="2"/>
      <c r="BS22" s="2"/>
      <c r="BT22" s="2"/>
      <c r="BU22"/>
    </row>
    <row r="23" spans="1:73" s="25" customFormat="1" x14ac:dyDescent="0.3">
      <c r="A23" s="2"/>
      <c r="B23" s="114"/>
      <c r="C23" s="14"/>
      <c r="D23" s="24"/>
      <c r="E23" s="4"/>
      <c r="F23" s="24"/>
      <c r="G23" s="4"/>
      <c r="H23" s="24"/>
      <c r="I23" s="4"/>
      <c r="J23" s="24"/>
      <c r="K23" s="5"/>
      <c r="L23" s="2"/>
      <c r="AZ23" s="2"/>
      <c r="BA23" s="2"/>
      <c r="BB23" s="2"/>
      <c r="BC23" s="2"/>
      <c r="BD23" s="2"/>
      <c r="BE23" s="2"/>
      <c r="BF23" s="2"/>
      <c r="BG23" s="2"/>
      <c r="BH23" s="2"/>
      <c r="BI23" s="2"/>
      <c r="BJ23" s="2"/>
      <c r="BK23" s="2"/>
      <c r="BL23" s="2"/>
      <c r="BM23" s="2"/>
      <c r="BN23" s="2"/>
      <c r="BO23" s="2"/>
      <c r="BP23" s="2"/>
      <c r="BQ23" s="2"/>
      <c r="BR23" s="2"/>
      <c r="BS23" s="2"/>
      <c r="BT23" s="2"/>
      <c r="BU23"/>
    </row>
    <row r="24" spans="1:73" s="25" customFormat="1" x14ac:dyDescent="0.3">
      <c r="A24" s="4"/>
      <c r="B24" s="115"/>
      <c r="C24" s="4"/>
      <c r="D24" s="4"/>
      <c r="E24" s="4"/>
      <c r="F24" s="4"/>
      <c r="G24" s="4"/>
      <c r="H24" s="4"/>
      <c r="I24" s="4"/>
      <c r="J24" s="4"/>
      <c r="K24" s="4"/>
      <c r="L24" s="4"/>
      <c r="AZ24" s="2"/>
      <c r="BA24" s="2"/>
      <c r="BB24" s="2"/>
      <c r="BC24" s="2"/>
      <c r="BD24" s="2"/>
      <c r="BE24" s="2"/>
      <c r="BF24" s="2"/>
      <c r="BG24" s="2"/>
      <c r="BH24" s="2"/>
      <c r="BI24" s="2"/>
      <c r="BJ24" s="2"/>
      <c r="BK24" s="2"/>
      <c r="BL24" s="2"/>
      <c r="BM24" s="2"/>
      <c r="BN24" s="2"/>
      <c r="BO24" s="2"/>
      <c r="BP24" s="2"/>
      <c r="BQ24" s="2"/>
      <c r="BR24" s="2"/>
      <c r="BS24" s="2"/>
      <c r="BT24" s="2"/>
      <c r="BU24"/>
    </row>
    <row r="25" spans="1:73" s="25" customFormat="1" x14ac:dyDescent="0.3">
      <c r="A25" s="2"/>
      <c r="B25" s="114"/>
      <c r="C25" s="14"/>
      <c r="D25" s="14"/>
      <c r="E25" s="14"/>
      <c r="F25" s="14"/>
      <c r="G25" s="14"/>
      <c r="H25" s="14"/>
      <c r="I25" s="2"/>
      <c r="J25" s="2"/>
      <c r="K25" s="2"/>
      <c r="L25" s="2"/>
      <c r="AZ25" s="2"/>
      <c r="BA25" s="2"/>
      <c r="BB25" s="2"/>
      <c r="BC25" s="2"/>
      <c r="BD25" s="2"/>
      <c r="BE25" s="2"/>
      <c r="BF25" s="2"/>
      <c r="BG25" s="2"/>
      <c r="BH25" s="2"/>
      <c r="BI25" s="2"/>
      <c r="BJ25" s="2"/>
      <c r="BK25" s="2"/>
      <c r="BL25" s="2"/>
      <c r="BM25" s="2"/>
      <c r="BN25" s="2"/>
      <c r="BO25" s="2"/>
      <c r="BP25" s="2"/>
      <c r="BQ25" s="2"/>
      <c r="BR25" s="2"/>
      <c r="BS25" s="2"/>
      <c r="BT25" s="2"/>
      <c r="BU25"/>
    </row>
    <row r="26" spans="1:73" s="25" customFormat="1" x14ac:dyDescent="0.3">
      <c r="A26" s="26" t="s">
        <v>126</v>
      </c>
      <c r="B26" s="114" t="s">
        <v>127</v>
      </c>
      <c r="C26" s="14"/>
      <c r="D26" s="815" t="s">
        <v>123</v>
      </c>
      <c r="E26" s="816"/>
      <c r="F26" s="815" t="s">
        <v>121</v>
      </c>
      <c r="G26" s="816"/>
      <c r="H26" s="815" t="s">
        <v>122</v>
      </c>
      <c r="I26" s="816"/>
      <c r="J26" s="815" t="s">
        <v>16</v>
      </c>
      <c r="K26" s="816"/>
      <c r="L26" s="2"/>
      <c r="AZ26" s="2"/>
      <c r="BA26" s="2"/>
      <c r="BB26" s="2"/>
      <c r="BC26" s="2"/>
      <c r="BD26" s="2"/>
      <c r="BE26" s="2"/>
      <c r="BF26" s="2"/>
      <c r="BG26" s="2"/>
      <c r="BH26" s="2"/>
      <c r="BI26" s="2"/>
      <c r="BJ26" s="2"/>
      <c r="BK26" s="2"/>
      <c r="BL26" s="2"/>
      <c r="BM26" s="2"/>
      <c r="BN26" s="2"/>
      <c r="BO26" s="2"/>
      <c r="BP26" s="2"/>
      <c r="BQ26" s="2"/>
      <c r="BR26" s="2"/>
      <c r="BS26" s="2"/>
      <c r="BT26" s="2"/>
      <c r="BU26"/>
    </row>
    <row r="27" spans="1:73" s="25" customFormat="1" x14ac:dyDescent="0.3">
      <c r="A27" s="2"/>
      <c r="B27" s="114" t="s">
        <v>128</v>
      </c>
      <c r="C27" s="14"/>
      <c r="D27" s="23"/>
      <c r="E27" s="2"/>
      <c r="F27" s="23"/>
      <c r="G27" s="2"/>
      <c r="H27" s="23"/>
      <c r="I27" s="2"/>
      <c r="J27" s="23"/>
      <c r="K27" s="21"/>
      <c r="L27" s="2"/>
      <c r="AZ27" s="2"/>
      <c r="BA27" s="2"/>
      <c r="BB27" s="2"/>
      <c r="BC27" s="2"/>
      <c r="BD27" s="2"/>
      <c r="BE27" s="2"/>
      <c r="BF27" s="2"/>
      <c r="BG27" s="2"/>
      <c r="BH27" s="2"/>
      <c r="BI27" s="2"/>
      <c r="BJ27" s="2"/>
      <c r="BK27" s="2"/>
      <c r="BL27" s="2"/>
      <c r="BM27" s="2"/>
      <c r="BN27" s="2"/>
      <c r="BO27" s="2"/>
      <c r="BP27" s="2"/>
      <c r="BQ27" s="2"/>
      <c r="BR27" s="2"/>
      <c r="BS27" s="2"/>
      <c r="BT27" s="2"/>
      <c r="BU27"/>
    </row>
    <row r="28" spans="1:73" s="25" customFormat="1" x14ac:dyDescent="0.3">
      <c r="A28" s="2"/>
      <c r="B28" s="114" t="s">
        <v>129</v>
      </c>
      <c r="C28" s="14"/>
      <c r="D28" s="23"/>
      <c r="E28" s="2"/>
      <c r="F28" s="23"/>
      <c r="G28" s="2"/>
      <c r="H28" s="23"/>
      <c r="I28" s="2"/>
      <c r="J28" s="23"/>
      <c r="K28" s="21"/>
      <c r="L28" s="2"/>
      <c r="AZ28" s="2"/>
      <c r="BA28" s="2"/>
      <c r="BB28" s="2"/>
      <c r="BC28" s="2"/>
      <c r="BD28" s="2"/>
      <c r="BE28" s="2"/>
      <c r="BF28" s="2"/>
      <c r="BG28" s="2"/>
      <c r="BH28" s="2"/>
      <c r="BI28" s="2"/>
      <c r="BJ28" s="2"/>
      <c r="BK28" s="2"/>
      <c r="BL28" s="2"/>
      <c r="BM28" s="2"/>
      <c r="BN28" s="2"/>
      <c r="BO28" s="2"/>
      <c r="BP28" s="2"/>
      <c r="BQ28" s="2"/>
      <c r="BR28" s="2"/>
      <c r="BS28" s="2"/>
      <c r="BT28" s="2"/>
      <c r="BU28"/>
    </row>
    <row r="29" spans="1:73" s="25" customFormat="1" x14ac:dyDescent="0.3">
      <c r="A29" s="26"/>
      <c r="B29" s="114" t="s">
        <v>138</v>
      </c>
      <c r="C29" s="14"/>
      <c r="D29" s="23"/>
      <c r="E29" s="2"/>
      <c r="F29" s="23"/>
      <c r="G29" s="2"/>
      <c r="H29" s="23"/>
      <c r="I29" s="2"/>
      <c r="J29" s="23"/>
      <c r="K29" s="21"/>
      <c r="L29" s="2"/>
      <c r="AZ29" s="2"/>
      <c r="BA29" s="2"/>
      <c r="BB29" s="2"/>
      <c r="BC29" s="2"/>
      <c r="BD29" s="2"/>
      <c r="BE29" s="2"/>
      <c r="BF29" s="2"/>
      <c r="BG29" s="2"/>
      <c r="BH29" s="2"/>
      <c r="BI29" s="2"/>
      <c r="BJ29" s="2"/>
      <c r="BK29" s="2"/>
      <c r="BL29" s="2"/>
      <c r="BM29" s="2"/>
      <c r="BN29" s="2"/>
      <c r="BO29" s="2"/>
      <c r="BP29" s="2"/>
      <c r="BQ29" s="2"/>
      <c r="BR29" s="2"/>
      <c r="BS29" s="2"/>
      <c r="BT29" s="2"/>
      <c r="BU29"/>
    </row>
    <row r="30" spans="1:73" s="25" customFormat="1" x14ac:dyDescent="0.3">
      <c r="A30" s="2"/>
      <c r="B30" s="114"/>
      <c r="C30" s="14"/>
      <c r="D30" s="23"/>
      <c r="E30" s="2"/>
      <c r="F30" s="23"/>
      <c r="G30" s="2"/>
      <c r="H30" s="23"/>
      <c r="I30" s="2"/>
      <c r="J30" s="23"/>
      <c r="K30" s="21"/>
      <c r="L30" s="2"/>
      <c r="AZ30" s="2"/>
      <c r="BA30" s="2"/>
      <c r="BB30" s="2"/>
      <c r="BC30" s="2"/>
      <c r="BD30" s="2"/>
      <c r="BE30" s="2"/>
      <c r="BF30" s="2"/>
      <c r="BG30" s="2"/>
      <c r="BH30" s="2"/>
      <c r="BI30" s="2"/>
      <c r="BJ30" s="2"/>
      <c r="BK30" s="2"/>
      <c r="BL30" s="2"/>
      <c r="BM30" s="2"/>
      <c r="BN30" s="2"/>
      <c r="BO30" s="2"/>
      <c r="BP30" s="2"/>
      <c r="BQ30" s="2"/>
      <c r="BR30" s="2"/>
      <c r="BS30" s="2"/>
      <c r="BT30" s="2"/>
      <c r="BU30"/>
    </row>
    <row r="31" spans="1:73" s="25" customFormat="1" x14ac:dyDescent="0.3">
      <c r="A31" s="14"/>
      <c r="B31" s="116"/>
      <c r="C31" s="14"/>
      <c r="D31" s="23"/>
      <c r="E31" s="2"/>
      <c r="F31" s="23"/>
      <c r="G31" s="2"/>
      <c r="H31" s="23"/>
      <c r="I31" s="2"/>
      <c r="J31" s="23"/>
      <c r="K31" s="21"/>
      <c r="L31" s="2"/>
      <c r="AZ31" s="2"/>
      <c r="BA31" s="2"/>
      <c r="BB31" s="2"/>
      <c r="BC31" s="2"/>
      <c r="BD31" s="2"/>
      <c r="BE31" s="2"/>
      <c r="BF31" s="2"/>
      <c r="BG31" s="2"/>
      <c r="BH31" s="2"/>
      <c r="BI31" s="2"/>
      <c r="BJ31" s="2"/>
      <c r="BK31" s="2"/>
      <c r="BL31" s="2"/>
      <c r="BM31" s="2"/>
      <c r="BN31" s="2"/>
      <c r="BO31" s="2"/>
      <c r="BP31" s="2"/>
      <c r="BQ31" s="2"/>
      <c r="BR31" s="2"/>
      <c r="BS31" s="2"/>
      <c r="BT31" s="2"/>
      <c r="BU31"/>
    </row>
    <row r="32" spans="1:73" s="25" customFormat="1" x14ac:dyDescent="0.3">
      <c r="A32" s="2"/>
      <c r="B32" s="114"/>
      <c r="C32" s="14"/>
      <c r="D32" s="23"/>
      <c r="E32" s="2"/>
      <c r="F32" s="23"/>
      <c r="G32" s="2"/>
      <c r="H32" s="23"/>
      <c r="I32" s="2"/>
      <c r="J32" s="23"/>
      <c r="K32" s="21"/>
      <c r="L32" s="2"/>
      <c r="AZ32" s="2"/>
      <c r="BA32" s="2"/>
      <c r="BB32" s="2"/>
      <c r="BC32" s="2"/>
      <c r="BD32" s="2"/>
      <c r="BE32" s="2"/>
      <c r="BF32" s="2"/>
      <c r="BG32" s="2"/>
      <c r="BH32" s="2"/>
      <c r="BI32" s="2"/>
      <c r="BJ32" s="2"/>
      <c r="BK32" s="2"/>
      <c r="BL32" s="2"/>
      <c r="BM32" s="2"/>
      <c r="BN32" s="2"/>
      <c r="BO32" s="2"/>
      <c r="BP32" s="2"/>
      <c r="BQ32" s="2"/>
      <c r="BR32" s="2"/>
      <c r="BS32" s="2"/>
      <c r="BT32" s="2"/>
      <c r="BU32"/>
    </row>
    <row r="33" spans="1:73" s="25" customFormat="1" x14ac:dyDescent="0.3">
      <c r="A33" s="2"/>
      <c r="B33" s="114"/>
      <c r="C33" s="14"/>
      <c r="D33" s="23"/>
      <c r="E33" s="2"/>
      <c r="F33" s="23"/>
      <c r="G33" s="2"/>
      <c r="H33" s="23"/>
      <c r="I33" s="2"/>
      <c r="J33" s="23"/>
      <c r="K33" s="21"/>
      <c r="L33" s="2"/>
      <c r="AZ33" s="2"/>
      <c r="BA33" s="2"/>
      <c r="BB33" s="2"/>
      <c r="BC33" s="2"/>
      <c r="BD33" s="2"/>
      <c r="BE33" s="2"/>
      <c r="BF33" s="2"/>
      <c r="BG33" s="2"/>
      <c r="BH33" s="2"/>
      <c r="BI33" s="2"/>
      <c r="BJ33" s="2"/>
      <c r="BK33" s="2"/>
      <c r="BL33" s="2"/>
      <c r="BM33" s="2"/>
      <c r="BN33" s="2"/>
      <c r="BO33" s="2"/>
      <c r="BP33" s="2"/>
      <c r="BQ33" s="2"/>
      <c r="BR33" s="2"/>
      <c r="BS33" s="2"/>
      <c r="BT33" s="2"/>
      <c r="BU33"/>
    </row>
    <row r="34" spans="1:73" s="25" customFormat="1" x14ac:dyDescent="0.3">
      <c r="A34" s="2"/>
      <c r="B34" s="114"/>
      <c r="C34" s="14"/>
      <c r="D34" s="24"/>
      <c r="E34" s="4"/>
      <c r="F34" s="24"/>
      <c r="G34" s="4"/>
      <c r="H34" s="24"/>
      <c r="I34" s="4"/>
      <c r="J34" s="24"/>
      <c r="K34" s="5"/>
      <c r="L34" s="2"/>
      <c r="N34" s="35"/>
      <c r="O34" s="35"/>
      <c r="P34" s="35"/>
      <c r="Q34" s="35"/>
      <c r="R34" s="35"/>
      <c r="S34" s="35"/>
      <c r="T34" s="35"/>
      <c r="U34" s="35"/>
      <c r="AZ34" s="2"/>
      <c r="BA34" s="2"/>
      <c r="BB34" s="2"/>
      <c r="BC34" s="2"/>
      <c r="BD34" s="2"/>
      <c r="BE34" s="2"/>
      <c r="BF34" s="2"/>
      <c r="BG34" s="2"/>
      <c r="BH34" s="2"/>
      <c r="BI34" s="2"/>
      <c r="BJ34" s="2"/>
      <c r="BK34" s="2"/>
      <c r="BL34" s="2"/>
      <c r="BM34" s="2"/>
      <c r="BN34" s="2"/>
      <c r="BO34" s="2"/>
      <c r="BP34" s="2"/>
      <c r="BQ34" s="2"/>
      <c r="BR34" s="2"/>
      <c r="BS34" s="2"/>
      <c r="BT34" s="2"/>
      <c r="BU34"/>
    </row>
    <row r="35" spans="1:73" s="25" customFormat="1" x14ac:dyDescent="0.3">
      <c r="A35" s="2"/>
      <c r="B35" s="114"/>
      <c r="C35" s="2"/>
      <c r="D35" s="2"/>
      <c r="E35" s="2"/>
      <c r="F35" s="2"/>
      <c r="G35" s="2"/>
      <c r="H35" s="2"/>
      <c r="I35" s="2"/>
      <c r="J35" s="2"/>
      <c r="K35" s="2"/>
      <c r="L35" s="2"/>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14"/>
      <c r="BA35" s="14"/>
      <c r="BB35" s="14"/>
      <c r="BC35" s="14"/>
      <c r="BD35" s="14"/>
      <c r="BE35" s="14"/>
      <c r="BF35" s="14"/>
      <c r="BG35" s="14"/>
      <c r="BH35" s="14"/>
      <c r="BI35" s="14"/>
      <c r="BJ35" s="14"/>
      <c r="BK35" s="14"/>
      <c r="BL35" s="14"/>
      <c r="BM35" s="14"/>
      <c r="BN35" s="14"/>
      <c r="BO35" s="14"/>
      <c r="BP35" s="2"/>
      <c r="BQ35" s="2"/>
      <c r="BR35" s="2"/>
      <c r="BS35" s="2"/>
      <c r="BT35" s="2"/>
      <c r="BU35"/>
    </row>
    <row r="36" spans="1:73" s="112" customFormat="1" x14ac:dyDescent="0.3">
      <c r="A36" s="22"/>
      <c r="B36" s="117"/>
      <c r="C36" s="22"/>
      <c r="D36" s="22"/>
      <c r="E36" s="22"/>
      <c r="F36" s="22"/>
      <c r="G36" s="22"/>
      <c r="H36" s="22"/>
      <c r="I36" s="22"/>
      <c r="J36" s="22"/>
      <c r="K36" s="22"/>
      <c r="L36" s="22"/>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14"/>
      <c r="BA36" s="14"/>
      <c r="BB36" s="14"/>
      <c r="BC36" s="14"/>
      <c r="BD36" s="14"/>
      <c r="BE36" s="14"/>
      <c r="BF36" s="14"/>
      <c r="BG36" s="14"/>
      <c r="BH36" s="14"/>
      <c r="BI36" s="14"/>
      <c r="BJ36" s="14"/>
      <c r="BK36" s="14"/>
      <c r="BL36" s="14"/>
      <c r="BM36" s="14"/>
      <c r="BN36" s="14"/>
      <c r="BO36" s="14"/>
      <c r="BP36" s="22"/>
      <c r="BQ36" s="22"/>
      <c r="BR36" s="22"/>
      <c r="BS36" s="22"/>
      <c r="BT36" s="22"/>
      <c r="BU36" s="113"/>
    </row>
    <row r="37" spans="1:73" s="25" customFormat="1" x14ac:dyDescent="0.3">
      <c r="A37" s="166" t="s">
        <v>137</v>
      </c>
      <c r="B37" s="167" t="s">
        <v>229</v>
      </c>
      <c r="C37" s="2"/>
      <c r="D37" s="817" t="s">
        <v>123</v>
      </c>
      <c r="E37" s="817"/>
      <c r="F37" s="817" t="s">
        <v>121</v>
      </c>
      <c r="G37" s="817"/>
      <c r="H37" s="817" t="s">
        <v>122</v>
      </c>
      <c r="I37" s="817"/>
      <c r="J37" s="817" t="s">
        <v>16</v>
      </c>
      <c r="K37" s="817"/>
      <c r="L37" s="2"/>
      <c r="AZ37" s="2"/>
      <c r="BA37" s="2"/>
      <c r="BB37" s="2"/>
      <c r="BC37" s="2"/>
      <c r="BD37" s="2"/>
      <c r="BE37" s="2"/>
      <c r="BF37" s="2"/>
      <c r="BG37" s="2"/>
      <c r="BH37" s="2"/>
      <c r="BI37" s="2"/>
      <c r="BJ37" s="2"/>
      <c r="BK37" s="2"/>
      <c r="BL37" s="2"/>
      <c r="BM37" s="2"/>
      <c r="BN37" s="2"/>
      <c r="BO37" s="2"/>
      <c r="BP37" s="2"/>
      <c r="BQ37" s="2"/>
      <c r="BR37" s="2"/>
      <c r="BS37" s="2"/>
      <c r="BT37" s="2"/>
      <c r="BU37"/>
    </row>
    <row r="38" spans="1:73" s="25" customFormat="1" x14ac:dyDescent="0.3">
      <c r="A38" s="2"/>
      <c r="B38" s="114"/>
      <c r="C38" s="2"/>
      <c r="D38" s="14"/>
      <c r="E38" s="14"/>
      <c r="F38" s="14"/>
      <c r="G38" s="14"/>
      <c r="H38" s="14"/>
      <c r="I38" s="14"/>
      <c r="J38" s="14"/>
      <c r="K38" s="14"/>
      <c r="L38" s="2"/>
      <c r="AZ38" s="2"/>
      <c r="BA38" s="2"/>
      <c r="BB38" s="2"/>
      <c r="BC38" s="2"/>
      <c r="BD38" s="2"/>
      <c r="BE38" s="2"/>
      <c r="BF38" s="2"/>
      <c r="BG38" s="2"/>
      <c r="BH38" s="2"/>
      <c r="BI38" s="2"/>
      <c r="BJ38" s="2"/>
      <c r="BK38" s="2"/>
      <c r="BL38" s="2"/>
      <c r="BM38" s="2"/>
      <c r="BN38" s="2"/>
      <c r="BO38" s="2"/>
      <c r="BP38" s="2"/>
      <c r="BQ38" s="2"/>
      <c r="BR38" s="2"/>
      <c r="BS38" s="2"/>
      <c r="BT38" s="2"/>
      <c r="BU38"/>
    </row>
    <row r="39" spans="1:73" s="25" customFormat="1" x14ac:dyDescent="0.3">
      <c r="A39" s="2"/>
      <c r="B39" s="114"/>
      <c r="C39" s="2"/>
      <c r="D39" s="14"/>
      <c r="E39" s="14"/>
      <c r="F39" s="14"/>
      <c r="G39" s="14"/>
      <c r="H39" s="14"/>
      <c r="I39" s="14"/>
      <c r="J39" s="14"/>
      <c r="K39" s="14"/>
      <c r="L39" s="2"/>
      <c r="AZ39" s="2"/>
      <c r="BA39" s="2"/>
      <c r="BB39" s="2"/>
      <c r="BC39" s="2"/>
      <c r="BD39" s="2"/>
      <c r="BE39" s="2"/>
      <c r="BF39" s="2"/>
      <c r="BG39" s="2"/>
      <c r="BH39" s="2"/>
      <c r="BI39" s="2"/>
      <c r="BJ39" s="2"/>
      <c r="BK39" s="2"/>
      <c r="BL39" s="2"/>
      <c r="BM39" s="2"/>
      <c r="BN39" s="2"/>
      <c r="BO39" s="2"/>
      <c r="BP39" s="2"/>
      <c r="BQ39" s="2"/>
      <c r="BR39" s="2"/>
      <c r="BS39" s="2"/>
      <c r="BT39" s="2"/>
      <c r="BU39"/>
    </row>
    <row r="40" spans="1:73" s="25" customFormat="1" x14ac:dyDescent="0.3">
      <c r="A40" s="2"/>
      <c r="B40" s="114"/>
      <c r="C40" s="2"/>
      <c r="D40" s="14"/>
      <c r="E40" s="14"/>
      <c r="F40" s="14"/>
      <c r="G40" s="14"/>
      <c r="H40" s="14"/>
      <c r="I40" s="14"/>
      <c r="J40" s="14"/>
      <c r="K40" s="14"/>
      <c r="L40" s="2"/>
      <c r="AZ40" s="2"/>
      <c r="BA40" s="2"/>
      <c r="BB40" s="2"/>
      <c r="BC40" s="2"/>
      <c r="BD40" s="2"/>
      <c r="BE40" s="2"/>
      <c r="BF40" s="2"/>
      <c r="BG40" s="2"/>
      <c r="BH40" s="2"/>
      <c r="BI40" s="2"/>
      <c r="BJ40" s="2"/>
      <c r="BK40" s="2"/>
      <c r="BL40" s="2"/>
      <c r="BM40" s="2"/>
      <c r="BN40" s="2"/>
      <c r="BO40" s="2"/>
      <c r="BP40" s="2"/>
      <c r="BQ40" s="2"/>
      <c r="BR40" s="2"/>
      <c r="BS40" s="2"/>
      <c r="BT40" s="2"/>
      <c r="BU40"/>
    </row>
    <row r="41" spans="1:73" s="25" customFormat="1" x14ac:dyDescent="0.3">
      <c r="A41" s="2"/>
      <c r="B41" s="114"/>
      <c r="C41" s="2"/>
      <c r="D41" s="14"/>
      <c r="E41" s="14"/>
      <c r="F41" s="14"/>
      <c r="G41" s="14"/>
      <c r="H41" s="14"/>
      <c r="I41" s="14"/>
      <c r="J41" s="14"/>
      <c r="K41" s="14"/>
      <c r="L41" s="2"/>
      <c r="AZ41" s="2"/>
      <c r="BA41" s="2"/>
      <c r="BB41" s="2"/>
      <c r="BC41" s="2"/>
      <c r="BD41" s="2"/>
      <c r="BE41" s="2"/>
      <c r="BF41" s="2"/>
      <c r="BG41" s="2"/>
      <c r="BH41" s="2"/>
      <c r="BI41" s="2"/>
      <c r="BJ41" s="2"/>
      <c r="BK41" s="2"/>
      <c r="BL41" s="2"/>
      <c r="BM41" s="2"/>
      <c r="BN41" s="2"/>
      <c r="BO41" s="2"/>
      <c r="BP41" s="2"/>
      <c r="BQ41" s="2"/>
      <c r="BR41" s="2"/>
      <c r="BS41" s="2"/>
      <c r="BT41" s="2"/>
      <c r="BU41"/>
    </row>
    <row r="42" spans="1:73" s="25" customFormat="1" x14ac:dyDescent="0.3">
      <c r="A42" s="2"/>
      <c r="B42" s="114"/>
      <c r="C42" s="2"/>
      <c r="D42" s="14"/>
      <c r="E42" s="14"/>
      <c r="F42" s="14"/>
      <c r="G42" s="14"/>
      <c r="H42" s="14"/>
      <c r="I42" s="14"/>
      <c r="J42" s="14"/>
      <c r="K42" s="14"/>
      <c r="L42" s="2"/>
      <c r="AZ42" s="2"/>
      <c r="BA42" s="2"/>
      <c r="BB42" s="2"/>
      <c r="BC42" s="2"/>
      <c r="BD42" s="2"/>
      <c r="BE42" s="2"/>
      <c r="BF42" s="2"/>
      <c r="BG42" s="2"/>
      <c r="BH42" s="2"/>
      <c r="BI42" s="2"/>
      <c r="BJ42" s="2"/>
      <c r="BK42" s="2"/>
      <c r="BL42" s="2"/>
      <c r="BM42" s="2"/>
      <c r="BN42" s="2"/>
      <c r="BO42" s="2"/>
      <c r="BP42" s="2"/>
      <c r="BQ42" s="2"/>
      <c r="BR42" s="2"/>
      <c r="BS42" s="2"/>
      <c r="BT42" s="2"/>
      <c r="BU42"/>
    </row>
    <row r="43" spans="1:73" s="25" customFormat="1" x14ac:dyDescent="0.3">
      <c r="A43" s="2"/>
      <c r="B43" s="114"/>
      <c r="C43" s="2"/>
      <c r="D43" s="14"/>
      <c r="E43" s="14"/>
      <c r="F43" s="14"/>
      <c r="G43" s="14"/>
      <c r="H43" s="14"/>
      <c r="I43" s="14"/>
      <c r="J43" s="14"/>
      <c r="K43" s="14"/>
      <c r="L43" s="2"/>
      <c r="AZ43" s="2"/>
      <c r="BA43" s="2"/>
      <c r="BB43" s="2"/>
      <c r="BC43" s="2"/>
      <c r="BD43" s="2"/>
      <c r="BE43" s="2"/>
      <c r="BF43" s="2"/>
      <c r="BG43" s="2"/>
      <c r="BH43" s="2"/>
      <c r="BI43" s="2"/>
      <c r="BJ43" s="2"/>
      <c r="BK43" s="2"/>
      <c r="BL43" s="2"/>
      <c r="BM43" s="2"/>
      <c r="BN43" s="2"/>
      <c r="BO43" s="2"/>
      <c r="BP43" s="2"/>
      <c r="BQ43" s="2"/>
      <c r="BR43" s="2"/>
      <c r="BS43" s="2"/>
      <c r="BT43" s="2"/>
      <c r="BU43"/>
    </row>
    <row r="44" spans="1:73" s="25" customFormat="1" ht="15" thickBot="1" x14ac:dyDescent="0.35">
      <c r="A44" s="2"/>
      <c r="B44" s="114"/>
      <c r="C44" s="2"/>
      <c r="D44" s="14"/>
      <c r="E44" s="14"/>
      <c r="F44" s="14"/>
      <c r="G44" s="14"/>
      <c r="H44" s="14"/>
      <c r="I44" s="14"/>
      <c r="J44" s="14"/>
      <c r="K44" s="14"/>
      <c r="L44" s="2"/>
      <c r="AZ44" s="2"/>
      <c r="BA44" s="2"/>
      <c r="BB44" s="2"/>
      <c r="BC44" s="2"/>
      <c r="BD44" s="2"/>
      <c r="BE44" s="2"/>
      <c r="BF44" s="2"/>
      <c r="BG44" s="2"/>
      <c r="BH44" s="2"/>
      <c r="BI44" s="2"/>
      <c r="BJ44" s="2"/>
      <c r="BK44" s="2"/>
      <c r="BL44" s="2"/>
      <c r="BM44" s="2"/>
      <c r="BN44" s="2"/>
      <c r="BO44" s="2"/>
      <c r="BP44" s="2"/>
      <c r="BQ44" s="2"/>
      <c r="BR44" s="2"/>
      <c r="BS44" s="2"/>
      <c r="BT44" s="2"/>
      <c r="BU44"/>
    </row>
    <row r="45" spans="1:73" s="25" customFormat="1" ht="18.600000000000001" thickBot="1" x14ac:dyDescent="0.4">
      <c r="A45" s="2"/>
      <c r="B45" s="2"/>
      <c r="C45" s="85" t="s">
        <v>56</v>
      </c>
      <c r="D45" s="14"/>
      <c r="E45" s="14"/>
      <c r="F45" s="14"/>
      <c r="G45" s="14"/>
      <c r="H45" s="14"/>
      <c r="I45" s="14"/>
      <c r="J45" s="14"/>
      <c r="K45" s="14"/>
      <c r="L45" s="2"/>
      <c r="AZ45" s="2"/>
      <c r="BA45" s="2"/>
      <c r="BB45" s="2"/>
      <c r="BC45" s="2"/>
      <c r="BD45" s="2"/>
      <c r="BE45" s="2"/>
      <c r="BF45" s="2"/>
      <c r="BG45" s="2"/>
      <c r="BH45" s="2"/>
      <c r="BI45" s="2"/>
      <c r="BJ45" s="2"/>
      <c r="BK45" s="2"/>
      <c r="BL45" s="2"/>
      <c r="BM45" s="2"/>
      <c r="BN45" s="2"/>
      <c r="BO45" s="2"/>
      <c r="BP45" s="2"/>
      <c r="BQ45" s="2"/>
      <c r="BR45" s="2"/>
      <c r="BS45" s="2"/>
      <c r="BT45" s="2"/>
      <c r="BU45"/>
    </row>
    <row r="46" spans="1:73" s="25" customFormat="1" ht="18" x14ac:dyDescent="0.35">
      <c r="A46" s="2"/>
      <c r="B46" s="120"/>
      <c r="C46" s="120"/>
      <c r="D46" s="84"/>
      <c r="E46" s="2"/>
      <c r="F46" s="2"/>
      <c r="G46" s="2"/>
      <c r="H46" s="2"/>
      <c r="I46" s="2"/>
      <c r="J46" s="2"/>
      <c r="K46" s="2"/>
      <c r="L46" s="2"/>
      <c r="AZ46" s="2"/>
      <c r="BA46" s="2"/>
      <c r="BB46" s="2"/>
      <c r="BC46" s="2"/>
      <c r="BD46" s="2"/>
      <c r="BE46" s="2"/>
      <c r="BF46" s="2"/>
      <c r="BG46" s="2"/>
      <c r="BH46" s="2"/>
      <c r="BI46" s="2"/>
      <c r="BJ46" s="2"/>
      <c r="BK46" s="2"/>
      <c r="BL46" s="2"/>
      <c r="BM46" s="2"/>
      <c r="BN46" s="2"/>
      <c r="BO46" s="2"/>
      <c r="BP46" s="2"/>
      <c r="BQ46" s="2"/>
      <c r="BR46" s="2"/>
      <c r="BS46" s="2"/>
      <c r="BT46" s="2"/>
      <c r="BU46"/>
    </row>
    <row r="47" spans="1:73" s="25" customFormat="1" x14ac:dyDescent="0.3">
      <c r="A47" s="2"/>
      <c r="B47" s="114"/>
      <c r="C47" s="2"/>
      <c r="D47" s="2"/>
      <c r="E47" s="2"/>
      <c r="F47" s="2"/>
      <c r="G47" s="2"/>
      <c r="H47" s="2"/>
      <c r="I47" s="2"/>
      <c r="J47" s="2"/>
      <c r="K47" s="2"/>
      <c r="L47" s="2"/>
      <c r="AZ47" s="2"/>
      <c r="BA47" s="2"/>
      <c r="BB47" s="2"/>
      <c r="BC47" s="2"/>
      <c r="BD47" s="2"/>
      <c r="BE47" s="2"/>
      <c r="BF47" s="2"/>
      <c r="BG47" s="2"/>
      <c r="BH47" s="2"/>
      <c r="BI47" s="2"/>
      <c r="BJ47" s="2"/>
      <c r="BK47" s="2"/>
      <c r="BL47" s="2"/>
      <c r="BM47" s="2"/>
      <c r="BN47" s="2"/>
      <c r="BO47" s="2"/>
      <c r="BP47" s="2"/>
      <c r="BQ47" s="2"/>
      <c r="BR47" s="2"/>
      <c r="BS47" s="2"/>
      <c r="BT47" s="2"/>
      <c r="BU47"/>
    </row>
    <row r="48" spans="1:73" s="25" customFormat="1" x14ac:dyDescent="0.3">
      <c r="A48" s="2"/>
      <c r="B48" s="114"/>
      <c r="C48" s="2"/>
      <c r="D48" s="2"/>
      <c r="E48" s="2"/>
      <c r="F48" s="2"/>
      <c r="G48" s="2"/>
      <c r="H48" s="2"/>
      <c r="I48" s="2"/>
      <c r="J48" s="2"/>
      <c r="K48" s="2"/>
      <c r="L48" s="2"/>
      <c r="AZ48" s="2"/>
      <c r="BA48" s="2"/>
      <c r="BB48" s="2"/>
      <c r="BC48" s="2"/>
      <c r="BD48" s="2"/>
      <c r="BE48" s="2"/>
      <c r="BF48" s="2"/>
      <c r="BG48" s="2"/>
      <c r="BH48" s="2"/>
      <c r="BI48" s="2"/>
      <c r="BJ48" s="2"/>
      <c r="BK48" s="2"/>
      <c r="BL48" s="2"/>
      <c r="BM48" s="2"/>
      <c r="BN48" s="2"/>
      <c r="BO48" s="2"/>
      <c r="BP48" s="2"/>
      <c r="BQ48" s="2"/>
      <c r="BR48" s="2"/>
      <c r="BS48" s="2"/>
      <c r="BT48" s="2"/>
      <c r="BU48"/>
    </row>
    <row r="49" spans="1:73" s="25" customFormat="1" ht="18" x14ac:dyDescent="0.3">
      <c r="A49" s="2"/>
      <c r="B49" s="2"/>
      <c r="C49" s="2"/>
      <c r="D49" s="142"/>
      <c r="E49" s="176"/>
      <c r="F49" s="2"/>
      <c r="G49" s="2"/>
      <c r="H49" s="2"/>
      <c r="I49" s="2"/>
      <c r="J49" s="2"/>
      <c r="K49" s="2"/>
      <c r="L49" s="2"/>
      <c r="AZ49" s="2"/>
      <c r="BA49" s="2"/>
      <c r="BB49" s="2"/>
      <c r="BC49" s="2"/>
      <c r="BD49" s="2"/>
      <c r="BE49" s="2"/>
      <c r="BF49" s="2"/>
      <c r="BG49" s="2"/>
      <c r="BH49" s="2"/>
      <c r="BI49" s="2"/>
      <c r="BJ49" s="2"/>
      <c r="BK49" s="2"/>
      <c r="BL49" s="2"/>
      <c r="BM49" s="2"/>
      <c r="BN49" s="2"/>
      <c r="BO49" s="2"/>
      <c r="BP49" s="2"/>
      <c r="BQ49" s="2"/>
      <c r="BR49" s="2"/>
      <c r="BS49" s="2"/>
      <c r="BT49" s="2"/>
      <c r="BU49"/>
    </row>
    <row r="50" spans="1:73" s="25" customFormat="1" x14ac:dyDescent="0.3">
      <c r="A50" s="2"/>
      <c r="B50" s="114"/>
      <c r="C50" s="2"/>
      <c r="D50" s="2"/>
      <c r="E50" s="2"/>
      <c r="F50" s="2"/>
      <c r="G50" s="2"/>
      <c r="H50" s="2"/>
      <c r="I50" s="2"/>
      <c r="J50" s="2"/>
      <c r="K50" s="2"/>
      <c r="L50" s="2"/>
      <c r="AZ50" s="2"/>
      <c r="BA50" s="2"/>
      <c r="BB50" s="2"/>
      <c r="BC50" s="2"/>
      <c r="BD50" s="2"/>
      <c r="BE50" s="2"/>
      <c r="BF50" s="2"/>
      <c r="BG50" s="2"/>
      <c r="BH50" s="2"/>
      <c r="BI50" s="2"/>
      <c r="BJ50" s="2"/>
      <c r="BK50" s="2"/>
      <c r="BL50" s="2"/>
      <c r="BM50" s="2"/>
      <c r="BN50" s="2"/>
      <c r="BO50" s="2"/>
      <c r="BP50" s="2"/>
      <c r="BQ50" s="2"/>
      <c r="BR50" s="2"/>
      <c r="BS50" s="2"/>
      <c r="BT50" s="2"/>
      <c r="BU50"/>
    </row>
    <row r="51" spans="1:73" s="25" customFormat="1" x14ac:dyDescent="0.3">
      <c r="A51" s="2"/>
      <c r="B51" s="114"/>
      <c r="C51" s="2"/>
      <c r="D51" s="2"/>
      <c r="E51" s="2"/>
      <c r="F51" s="2"/>
      <c r="G51" s="2"/>
      <c r="H51" s="2"/>
      <c r="I51" s="2"/>
      <c r="J51" s="2"/>
      <c r="K51" s="2"/>
      <c r="L51" s="2"/>
      <c r="AZ51" s="2"/>
      <c r="BA51" s="2"/>
      <c r="BB51" s="2"/>
      <c r="BC51" s="2"/>
      <c r="BD51" s="2"/>
      <c r="BE51" s="2"/>
      <c r="BF51" s="2"/>
      <c r="BG51" s="2"/>
      <c r="BH51" s="2"/>
      <c r="BI51" s="2"/>
      <c r="BJ51" s="2"/>
      <c r="BK51" s="2"/>
      <c r="BL51" s="2"/>
      <c r="BM51" s="2"/>
      <c r="BN51" s="2"/>
      <c r="BO51" s="2"/>
      <c r="BP51" s="2"/>
      <c r="BQ51" s="2"/>
      <c r="BR51" s="2"/>
      <c r="BS51" s="2"/>
      <c r="BT51" s="2"/>
      <c r="BU51"/>
    </row>
    <row r="52" spans="1:73" s="25" customFormat="1" x14ac:dyDescent="0.3">
      <c r="A52" s="2"/>
      <c r="B52" s="114"/>
      <c r="C52" s="2"/>
      <c r="D52" s="2"/>
      <c r="E52" s="2"/>
      <c r="F52" s="2"/>
      <c r="G52" s="2"/>
      <c r="H52" s="2"/>
      <c r="I52" s="2"/>
      <c r="J52" s="2"/>
      <c r="K52" s="2"/>
      <c r="L52" s="2"/>
      <c r="AZ52" s="2"/>
      <c r="BA52" s="2"/>
      <c r="BB52" s="2"/>
      <c r="BC52" s="2"/>
      <c r="BD52" s="2"/>
      <c r="BE52" s="2"/>
      <c r="BF52" s="2"/>
      <c r="BG52" s="2"/>
      <c r="BH52" s="2"/>
      <c r="BI52" s="2"/>
      <c r="BJ52" s="2"/>
      <c r="BK52" s="2"/>
      <c r="BL52" s="2"/>
      <c r="BM52" s="2"/>
      <c r="BN52" s="2"/>
      <c r="BO52" s="2"/>
      <c r="BP52" s="2"/>
      <c r="BQ52" s="2"/>
      <c r="BR52" s="2"/>
      <c r="BS52" s="2"/>
      <c r="BT52" s="2"/>
      <c r="BU52"/>
    </row>
    <row r="53" spans="1:73" s="25" customFormat="1" x14ac:dyDescent="0.3">
      <c r="A53" s="2"/>
      <c r="B53" s="114"/>
      <c r="C53" s="2"/>
      <c r="D53" s="2"/>
      <c r="E53" s="2"/>
      <c r="F53" s="2"/>
      <c r="G53" s="2"/>
      <c r="H53" s="2"/>
      <c r="I53" s="2"/>
      <c r="J53" s="2"/>
      <c r="K53" s="2"/>
      <c r="L53" s="2"/>
      <c r="AZ53" s="2"/>
      <c r="BA53" s="2"/>
      <c r="BB53" s="2"/>
      <c r="BC53" s="2"/>
      <c r="BD53" s="2"/>
      <c r="BE53" s="2"/>
      <c r="BF53" s="2"/>
      <c r="BG53" s="2"/>
      <c r="BH53" s="2"/>
      <c r="BI53" s="2"/>
      <c r="BJ53" s="2"/>
      <c r="BK53" s="2"/>
      <c r="BL53" s="2"/>
      <c r="BM53" s="2"/>
      <c r="BN53" s="2"/>
      <c r="BO53" s="2"/>
      <c r="BP53" s="2"/>
      <c r="BQ53" s="2"/>
      <c r="BR53" s="2"/>
      <c r="BS53" s="2"/>
      <c r="BT53" s="2"/>
      <c r="BU53"/>
    </row>
    <row r="54" spans="1:73" s="25" customFormat="1" x14ac:dyDescent="0.3">
      <c r="A54" s="2"/>
      <c r="B54" s="114"/>
      <c r="C54" s="2"/>
      <c r="D54" s="2"/>
      <c r="E54" s="2"/>
      <c r="F54" s="2"/>
      <c r="G54" s="2"/>
      <c r="H54" s="733" t="s">
        <v>225</v>
      </c>
      <c r="I54" s="733"/>
      <c r="J54" s="733"/>
      <c r="K54" s="733"/>
      <c r="L54" s="733"/>
      <c r="AZ54" s="2"/>
      <c r="BA54" s="2"/>
      <c r="BB54" s="2"/>
      <c r="BC54" s="2"/>
      <c r="BD54" s="2"/>
      <c r="BE54" s="2"/>
      <c r="BF54" s="2"/>
      <c r="BG54" s="2"/>
      <c r="BH54" s="2"/>
      <c r="BI54" s="2"/>
      <c r="BJ54" s="2"/>
      <c r="BK54" s="2"/>
      <c r="BL54" s="2"/>
      <c r="BM54" s="2"/>
      <c r="BN54" s="2"/>
      <c r="BO54" s="2"/>
      <c r="BP54" s="2"/>
      <c r="BQ54" s="2"/>
      <c r="BR54" s="2"/>
      <c r="BS54" s="2"/>
      <c r="BT54" s="2"/>
      <c r="BU54"/>
    </row>
    <row r="55" spans="1:73" s="25" customFormat="1" x14ac:dyDescent="0.3">
      <c r="B55" s="118"/>
      <c r="AZ55" s="2"/>
      <c r="BA55" s="2"/>
      <c r="BB55" s="2"/>
      <c r="BC55" s="2"/>
      <c r="BD55" s="2"/>
      <c r="BE55" s="2"/>
      <c r="BF55" s="2"/>
      <c r="BG55" s="2"/>
      <c r="BH55" s="2"/>
      <c r="BI55" s="2"/>
      <c r="BJ55" s="2"/>
      <c r="BK55" s="2"/>
      <c r="BL55" s="2"/>
      <c r="BM55" s="2"/>
      <c r="BN55" s="2"/>
      <c r="BO55" s="2"/>
      <c r="BP55" s="2"/>
      <c r="BQ55" s="2"/>
      <c r="BR55" s="2"/>
      <c r="BS55" s="2"/>
      <c r="BT55" s="2"/>
      <c r="BU55"/>
    </row>
    <row r="56" spans="1:73" s="25" customFormat="1" x14ac:dyDescent="0.3">
      <c r="B56" s="118"/>
      <c r="C56" s="65"/>
      <c r="D56" s="65"/>
      <c r="E56" s="65"/>
      <c r="F56" s="65"/>
      <c r="G56" s="35"/>
      <c r="H56" s="67"/>
      <c r="I56" s="66"/>
      <c r="J56" s="70"/>
      <c r="K56" s="65"/>
    </row>
    <row r="57" spans="1:73" s="25" customFormat="1" x14ac:dyDescent="0.3">
      <c r="B57" s="118"/>
      <c r="C57" s="65"/>
      <c r="D57" s="65"/>
      <c r="E57" s="65"/>
      <c r="F57" s="65"/>
      <c r="G57" s="35"/>
      <c r="H57" s="67"/>
      <c r="I57" s="68"/>
      <c r="J57" s="68"/>
      <c r="K57" s="65"/>
    </row>
    <row r="58" spans="1:73" s="25" customFormat="1" x14ac:dyDescent="0.3">
      <c r="B58" s="118"/>
      <c r="C58" s="65"/>
      <c r="D58" s="65"/>
      <c r="E58" s="65"/>
      <c r="F58" s="65"/>
      <c r="G58" s="69"/>
      <c r="H58" s="69"/>
      <c r="I58" s="69"/>
      <c r="J58" s="69"/>
      <c r="K58" s="65"/>
    </row>
    <row r="59" spans="1:73" s="25" customFormat="1" x14ac:dyDescent="0.3">
      <c r="B59" s="118"/>
      <c r="F59" s="65"/>
      <c r="G59" s="65"/>
      <c r="H59" s="65"/>
      <c r="I59" s="65"/>
      <c r="J59" s="65"/>
      <c r="K59" s="65"/>
    </row>
    <row r="60" spans="1:73" s="25" customFormat="1" x14ac:dyDescent="0.3">
      <c r="B60" s="118"/>
      <c r="F60" s="65"/>
      <c r="G60" s="65"/>
      <c r="H60" s="65"/>
      <c r="I60" s="65"/>
      <c r="J60" s="65"/>
      <c r="K60" s="65"/>
    </row>
    <row r="61" spans="1:73" s="25" customFormat="1" x14ac:dyDescent="0.3">
      <c r="B61" s="118"/>
      <c r="K61" s="65"/>
    </row>
    <row r="62" spans="1:73" s="25" customFormat="1" x14ac:dyDescent="0.3">
      <c r="B62" s="118"/>
      <c r="K62" s="65"/>
    </row>
    <row r="63" spans="1:73" s="25" customFormat="1" x14ac:dyDescent="0.3">
      <c r="B63" s="118"/>
    </row>
    <row r="64" spans="1:73" s="25" customFormat="1" x14ac:dyDescent="0.3">
      <c r="B64" s="118"/>
    </row>
    <row r="65" spans="2:2" s="25" customFormat="1" x14ac:dyDescent="0.3">
      <c r="B65" s="118"/>
    </row>
    <row r="66" spans="2:2" s="25" customFormat="1" x14ac:dyDescent="0.3">
      <c r="B66" s="118"/>
    </row>
    <row r="67" spans="2:2" s="25" customFormat="1" x14ac:dyDescent="0.3">
      <c r="B67" s="118"/>
    </row>
    <row r="68" spans="2:2" s="25" customFormat="1" x14ac:dyDescent="0.3">
      <c r="B68" s="118"/>
    </row>
    <row r="69" spans="2:2" s="25" customFormat="1" x14ac:dyDescent="0.3">
      <c r="B69" s="118"/>
    </row>
    <row r="70" spans="2:2" s="25" customFormat="1" x14ac:dyDescent="0.3">
      <c r="B70" s="118"/>
    </row>
    <row r="71" spans="2:2" s="25" customFormat="1" x14ac:dyDescent="0.3">
      <c r="B71" s="118"/>
    </row>
    <row r="72" spans="2:2" s="25" customFormat="1" x14ac:dyDescent="0.3">
      <c r="B72" s="118"/>
    </row>
    <row r="73" spans="2:2" s="25" customFormat="1" x14ac:dyDescent="0.3">
      <c r="B73" s="118"/>
    </row>
    <row r="74" spans="2:2" s="25" customFormat="1" x14ac:dyDescent="0.3">
      <c r="B74" s="118"/>
    </row>
    <row r="75" spans="2:2" s="25" customFormat="1" x14ac:dyDescent="0.3">
      <c r="B75" s="118"/>
    </row>
    <row r="76" spans="2:2" s="25" customFormat="1" x14ac:dyDescent="0.3">
      <c r="B76" s="118"/>
    </row>
    <row r="77" spans="2:2" s="25" customFormat="1" x14ac:dyDescent="0.3">
      <c r="B77" s="118"/>
    </row>
    <row r="78" spans="2:2" s="25" customFormat="1" x14ac:dyDescent="0.3">
      <c r="B78" s="118"/>
    </row>
    <row r="79" spans="2:2" s="25" customFormat="1" x14ac:dyDescent="0.3">
      <c r="B79" s="118"/>
    </row>
    <row r="80" spans="2:2" s="25" customFormat="1" x14ac:dyDescent="0.3">
      <c r="B80" s="118"/>
    </row>
    <row r="81" spans="2:2" s="25" customFormat="1" x14ac:dyDescent="0.3">
      <c r="B81" s="118"/>
    </row>
    <row r="82" spans="2:2" s="25" customFormat="1" x14ac:dyDescent="0.3">
      <c r="B82" s="118"/>
    </row>
    <row r="83" spans="2:2" s="25" customFormat="1" x14ac:dyDescent="0.3">
      <c r="B83" s="118"/>
    </row>
    <row r="84" spans="2:2" s="25" customFormat="1" x14ac:dyDescent="0.3">
      <c r="B84" s="118"/>
    </row>
    <row r="85" spans="2:2" s="25" customFormat="1" x14ac:dyDescent="0.3">
      <c r="B85" s="118"/>
    </row>
    <row r="86" spans="2:2" s="25" customFormat="1" x14ac:dyDescent="0.3">
      <c r="B86" s="118"/>
    </row>
    <row r="87" spans="2:2" s="25" customFormat="1" x14ac:dyDescent="0.3">
      <c r="B87" s="118"/>
    </row>
    <row r="88" spans="2:2" s="25" customFormat="1" x14ac:dyDescent="0.3">
      <c r="B88" s="118"/>
    </row>
    <row r="89" spans="2:2" s="25" customFormat="1" x14ac:dyDescent="0.3">
      <c r="B89" s="118"/>
    </row>
    <row r="90" spans="2:2" s="25" customFormat="1" x14ac:dyDescent="0.3">
      <c r="B90" s="118"/>
    </row>
    <row r="91" spans="2:2" s="25" customFormat="1" x14ac:dyDescent="0.3">
      <c r="B91" s="118"/>
    </row>
    <row r="92" spans="2:2" s="25" customFormat="1" x14ac:dyDescent="0.3">
      <c r="B92" s="118"/>
    </row>
    <row r="93" spans="2:2" s="25" customFormat="1" x14ac:dyDescent="0.3">
      <c r="B93" s="118"/>
    </row>
    <row r="94" spans="2:2" s="25" customFormat="1" x14ac:dyDescent="0.3">
      <c r="B94" s="118"/>
    </row>
    <row r="95" spans="2:2" s="25" customFormat="1" x14ac:dyDescent="0.3">
      <c r="B95" s="118"/>
    </row>
    <row r="96" spans="2:2" s="25" customFormat="1" x14ac:dyDescent="0.3">
      <c r="B96" s="118"/>
    </row>
    <row r="97" spans="2:2" s="25" customFormat="1" x14ac:dyDescent="0.3">
      <c r="B97" s="118"/>
    </row>
    <row r="98" spans="2:2" s="25" customFormat="1" x14ac:dyDescent="0.3">
      <c r="B98" s="118"/>
    </row>
    <row r="99" spans="2:2" s="25" customFormat="1" x14ac:dyDescent="0.3">
      <c r="B99" s="118"/>
    </row>
    <row r="100" spans="2:2" s="25" customFormat="1" x14ac:dyDescent="0.3">
      <c r="B100" s="118"/>
    </row>
    <row r="101" spans="2:2" s="25" customFormat="1" x14ac:dyDescent="0.3">
      <c r="B101" s="118"/>
    </row>
    <row r="102" spans="2:2" s="25" customFormat="1" x14ac:dyDescent="0.3">
      <c r="B102" s="118"/>
    </row>
    <row r="103" spans="2:2" s="25" customFormat="1" x14ac:dyDescent="0.3">
      <c r="B103" s="118"/>
    </row>
    <row r="104" spans="2:2" s="25" customFormat="1" x14ac:dyDescent="0.3">
      <c r="B104" s="118"/>
    </row>
    <row r="105" spans="2:2" s="25" customFormat="1" x14ac:dyDescent="0.3">
      <c r="B105" s="118"/>
    </row>
    <row r="106" spans="2:2" s="25" customFormat="1" x14ac:dyDescent="0.3">
      <c r="B106" s="118"/>
    </row>
    <row r="107" spans="2:2" s="25" customFormat="1" x14ac:dyDescent="0.3">
      <c r="B107" s="118"/>
    </row>
    <row r="108" spans="2:2" s="25" customFormat="1" x14ac:dyDescent="0.3">
      <c r="B108" s="118"/>
    </row>
    <row r="109" spans="2:2" s="25" customFormat="1" x14ac:dyDescent="0.3">
      <c r="B109" s="118"/>
    </row>
    <row r="110" spans="2:2" s="25" customFormat="1" x14ac:dyDescent="0.3">
      <c r="B110" s="118"/>
    </row>
    <row r="111" spans="2:2" s="25" customFormat="1" x14ac:dyDescent="0.3">
      <c r="B111" s="118"/>
    </row>
    <row r="112" spans="2:2" s="25" customFormat="1" x14ac:dyDescent="0.3">
      <c r="B112" s="118"/>
    </row>
    <row r="113" spans="2:2" s="25" customFormat="1" x14ac:dyDescent="0.3">
      <c r="B113" s="118"/>
    </row>
    <row r="114" spans="2:2" s="25" customFormat="1" x14ac:dyDescent="0.3">
      <c r="B114" s="118"/>
    </row>
    <row r="115" spans="2:2" s="25" customFormat="1" x14ac:dyDescent="0.3">
      <c r="B115" s="118"/>
    </row>
    <row r="116" spans="2:2" s="25" customFormat="1" x14ac:dyDescent="0.3">
      <c r="B116" s="118"/>
    </row>
    <row r="117" spans="2:2" s="25" customFormat="1" x14ac:dyDescent="0.3">
      <c r="B117" s="118"/>
    </row>
    <row r="118" spans="2:2" s="25" customFormat="1" x14ac:dyDescent="0.3">
      <c r="B118" s="118"/>
    </row>
    <row r="119" spans="2:2" s="25" customFormat="1" x14ac:dyDescent="0.3">
      <c r="B119" s="118"/>
    </row>
    <row r="120" spans="2:2" s="25" customFormat="1" x14ac:dyDescent="0.3">
      <c r="B120" s="118"/>
    </row>
    <row r="121" spans="2:2" s="25" customFormat="1" x14ac:dyDescent="0.3">
      <c r="B121" s="118"/>
    </row>
    <row r="122" spans="2:2" s="25" customFormat="1" x14ac:dyDescent="0.3">
      <c r="B122" s="118"/>
    </row>
    <row r="123" spans="2:2" s="25" customFormat="1" x14ac:dyDescent="0.3">
      <c r="B123" s="118"/>
    </row>
    <row r="124" spans="2:2" s="25" customFormat="1" x14ac:dyDescent="0.3">
      <c r="B124" s="118"/>
    </row>
    <row r="125" spans="2:2" s="25" customFormat="1" x14ac:dyDescent="0.3">
      <c r="B125" s="118"/>
    </row>
    <row r="126" spans="2:2" s="25" customFormat="1" x14ac:dyDescent="0.3">
      <c r="B126" s="118"/>
    </row>
    <row r="127" spans="2:2" s="25" customFormat="1" x14ac:dyDescent="0.3">
      <c r="B127" s="118"/>
    </row>
    <row r="128" spans="2:2" s="25" customFormat="1" x14ac:dyDescent="0.3">
      <c r="B128" s="118"/>
    </row>
    <row r="129" spans="2:2" s="25" customFormat="1" x14ac:dyDescent="0.3">
      <c r="B129" s="118"/>
    </row>
    <row r="130" spans="2:2" s="25" customFormat="1" x14ac:dyDescent="0.3">
      <c r="B130" s="118"/>
    </row>
    <row r="131" spans="2:2" s="25" customFormat="1" x14ac:dyDescent="0.3">
      <c r="B131" s="118"/>
    </row>
    <row r="132" spans="2:2" s="25" customFormat="1" x14ac:dyDescent="0.3">
      <c r="B132" s="118"/>
    </row>
    <row r="133" spans="2:2" s="25" customFormat="1" x14ac:dyDescent="0.3">
      <c r="B133" s="118"/>
    </row>
    <row r="134" spans="2:2" s="25" customFormat="1" x14ac:dyDescent="0.3">
      <c r="B134" s="118"/>
    </row>
    <row r="135" spans="2:2" s="25" customFormat="1" x14ac:dyDescent="0.3">
      <c r="B135" s="118"/>
    </row>
    <row r="136" spans="2:2" s="25" customFormat="1" x14ac:dyDescent="0.3">
      <c r="B136" s="118"/>
    </row>
    <row r="137" spans="2:2" s="25" customFormat="1" x14ac:dyDescent="0.3">
      <c r="B137" s="118"/>
    </row>
    <row r="138" spans="2:2" s="25" customFormat="1" x14ac:dyDescent="0.3">
      <c r="B138" s="118"/>
    </row>
    <row r="139" spans="2:2" s="25" customFormat="1" x14ac:dyDescent="0.3">
      <c r="B139" s="118"/>
    </row>
    <row r="140" spans="2:2" s="25" customFormat="1" x14ac:dyDescent="0.3">
      <c r="B140" s="118"/>
    </row>
    <row r="141" spans="2:2" s="25" customFormat="1" x14ac:dyDescent="0.3">
      <c r="B141" s="118"/>
    </row>
    <row r="142" spans="2:2" s="25" customFormat="1" x14ac:dyDescent="0.3">
      <c r="B142" s="118"/>
    </row>
    <row r="143" spans="2:2" s="25" customFormat="1" x14ac:dyDescent="0.3">
      <c r="B143" s="118"/>
    </row>
    <row r="144" spans="2:2" s="25" customFormat="1" x14ac:dyDescent="0.3">
      <c r="B144" s="118"/>
    </row>
    <row r="145" spans="2:2" s="25" customFormat="1" x14ac:dyDescent="0.3">
      <c r="B145" s="118"/>
    </row>
    <row r="146" spans="2:2" s="25" customFormat="1" x14ac:dyDescent="0.3">
      <c r="B146" s="118"/>
    </row>
    <row r="147" spans="2:2" s="25" customFormat="1" x14ac:dyDescent="0.3">
      <c r="B147" s="118"/>
    </row>
    <row r="148" spans="2:2" s="25" customFormat="1" x14ac:dyDescent="0.3">
      <c r="B148" s="118"/>
    </row>
    <row r="149" spans="2:2" s="25" customFormat="1" x14ac:dyDescent="0.3">
      <c r="B149" s="118"/>
    </row>
    <row r="150" spans="2:2" s="25" customFormat="1" x14ac:dyDescent="0.3">
      <c r="B150" s="118"/>
    </row>
    <row r="151" spans="2:2" s="25" customFormat="1" x14ac:dyDescent="0.3">
      <c r="B151" s="118"/>
    </row>
    <row r="152" spans="2:2" s="25" customFormat="1" x14ac:dyDescent="0.3">
      <c r="B152" s="118"/>
    </row>
    <row r="153" spans="2:2" s="25" customFormat="1" x14ac:dyDescent="0.3">
      <c r="B153" s="118"/>
    </row>
    <row r="154" spans="2:2" s="25" customFormat="1" x14ac:dyDescent="0.3">
      <c r="B154" s="118"/>
    </row>
    <row r="155" spans="2:2" s="25" customFormat="1" x14ac:dyDescent="0.3">
      <c r="B155" s="118"/>
    </row>
    <row r="156" spans="2:2" s="25" customFormat="1" x14ac:dyDescent="0.3">
      <c r="B156" s="118"/>
    </row>
    <row r="157" spans="2:2" s="25" customFormat="1" x14ac:dyDescent="0.3">
      <c r="B157" s="118"/>
    </row>
    <row r="158" spans="2:2" s="25" customFormat="1" x14ac:dyDescent="0.3">
      <c r="B158" s="118"/>
    </row>
    <row r="159" spans="2:2" s="25" customFormat="1" x14ac:dyDescent="0.3">
      <c r="B159" s="118"/>
    </row>
    <row r="160" spans="2:2" s="25" customFormat="1" x14ac:dyDescent="0.3">
      <c r="B160" s="118"/>
    </row>
    <row r="161" spans="2:2" s="25" customFormat="1" x14ac:dyDescent="0.3">
      <c r="B161" s="118"/>
    </row>
    <row r="162" spans="2:2" s="25" customFormat="1" x14ac:dyDescent="0.3">
      <c r="B162" s="118"/>
    </row>
    <row r="163" spans="2:2" s="25" customFormat="1" x14ac:dyDescent="0.3">
      <c r="B163" s="118"/>
    </row>
    <row r="164" spans="2:2" s="25" customFormat="1" x14ac:dyDescent="0.3">
      <c r="B164" s="118"/>
    </row>
    <row r="165" spans="2:2" s="25" customFormat="1" x14ac:dyDescent="0.3">
      <c r="B165" s="118"/>
    </row>
    <row r="166" spans="2:2" s="25" customFormat="1" x14ac:dyDescent="0.3">
      <c r="B166" s="118"/>
    </row>
    <row r="167" spans="2:2" s="25" customFormat="1" x14ac:dyDescent="0.3">
      <c r="B167" s="118"/>
    </row>
    <row r="168" spans="2:2" s="25" customFormat="1" x14ac:dyDescent="0.3">
      <c r="B168" s="118"/>
    </row>
    <row r="169" spans="2:2" s="25" customFormat="1" x14ac:dyDescent="0.3">
      <c r="B169" s="118"/>
    </row>
    <row r="170" spans="2:2" s="25" customFormat="1" x14ac:dyDescent="0.3">
      <c r="B170" s="118"/>
    </row>
    <row r="171" spans="2:2" s="25" customFormat="1" x14ac:dyDescent="0.3">
      <c r="B171" s="118"/>
    </row>
    <row r="172" spans="2:2" s="25" customFormat="1" x14ac:dyDescent="0.3">
      <c r="B172" s="118"/>
    </row>
    <row r="173" spans="2:2" s="25" customFormat="1" x14ac:dyDescent="0.3">
      <c r="B173" s="118"/>
    </row>
    <row r="174" spans="2:2" s="25" customFormat="1" x14ac:dyDescent="0.3">
      <c r="B174" s="118"/>
    </row>
    <row r="175" spans="2:2" s="25" customFormat="1" x14ac:dyDescent="0.3">
      <c r="B175" s="118"/>
    </row>
    <row r="176" spans="2:2" s="25" customFormat="1" x14ac:dyDescent="0.3">
      <c r="B176" s="118"/>
    </row>
    <row r="177" spans="2:2" s="25" customFormat="1" x14ac:dyDescent="0.3">
      <c r="B177" s="118"/>
    </row>
    <row r="178" spans="2:2" s="25" customFormat="1" x14ac:dyDescent="0.3">
      <c r="B178" s="118"/>
    </row>
    <row r="179" spans="2:2" s="25" customFormat="1" x14ac:dyDescent="0.3">
      <c r="B179" s="118"/>
    </row>
    <row r="180" spans="2:2" s="25" customFormat="1" x14ac:dyDescent="0.3">
      <c r="B180" s="118"/>
    </row>
    <row r="181" spans="2:2" s="25" customFormat="1" x14ac:dyDescent="0.3">
      <c r="B181" s="118"/>
    </row>
    <row r="182" spans="2:2" s="25" customFormat="1" x14ac:dyDescent="0.3">
      <c r="B182" s="118"/>
    </row>
    <row r="183" spans="2:2" s="25" customFormat="1" x14ac:dyDescent="0.3">
      <c r="B183" s="118"/>
    </row>
    <row r="184" spans="2:2" s="25" customFormat="1" x14ac:dyDescent="0.3">
      <c r="B184" s="118"/>
    </row>
    <row r="185" spans="2:2" s="25" customFormat="1" x14ac:dyDescent="0.3">
      <c r="B185" s="118"/>
    </row>
    <row r="186" spans="2:2" s="25" customFormat="1" x14ac:dyDescent="0.3">
      <c r="B186" s="118"/>
    </row>
    <row r="187" spans="2:2" s="25" customFormat="1" x14ac:dyDescent="0.3">
      <c r="B187" s="118"/>
    </row>
    <row r="188" spans="2:2" s="25" customFormat="1" x14ac:dyDescent="0.3">
      <c r="B188" s="118"/>
    </row>
    <row r="189" spans="2:2" s="25" customFormat="1" x14ac:dyDescent="0.3">
      <c r="B189" s="118"/>
    </row>
    <row r="190" spans="2:2" s="25" customFormat="1" x14ac:dyDescent="0.3">
      <c r="B190" s="118"/>
    </row>
    <row r="191" spans="2:2" s="25" customFormat="1" x14ac:dyDescent="0.3">
      <c r="B191" s="118"/>
    </row>
    <row r="192" spans="2:2" s="25" customFormat="1" x14ac:dyDescent="0.3">
      <c r="B192" s="118"/>
    </row>
    <row r="193" spans="2:2" s="25" customFormat="1" x14ac:dyDescent="0.3">
      <c r="B193" s="118"/>
    </row>
    <row r="194" spans="2:2" s="25" customFormat="1" x14ac:dyDescent="0.3">
      <c r="B194" s="118"/>
    </row>
    <row r="195" spans="2:2" s="25" customFormat="1" x14ac:dyDescent="0.3">
      <c r="B195" s="118"/>
    </row>
    <row r="196" spans="2:2" s="25" customFormat="1" x14ac:dyDescent="0.3">
      <c r="B196" s="118"/>
    </row>
    <row r="197" spans="2:2" s="25" customFormat="1" x14ac:dyDescent="0.3">
      <c r="B197" s="118"/>
    </row>
    <row r="198" spans="2:2" s="25" customFormat="1" x14ac:dyDescent="0.3">
      <c r="B198" s="118"/>
    </row>
    <row r="199" spans="2:2" s="25" customFormat="1" x14ac:dyDescent="0.3">
      <c r="B199" s="118"/>
    </row>
    <row r="200" spans="2:2" s="25" customFormat="1" x14ac:dyDescent="0.3">
      <c r="B200" s="118"/>
    </row>
    <row r="201" spans="2:2" s="25" customFormat="1" x14ac:dyDescent="0.3">
      <c r="B201" s="118"/>
    </row>
    <row r="202" spans="2:2" s="25" customFormat="1" x14ac:dyDescent="0.3">
      <c r="B202" s="118"/>
    </row>
    <row r="203" spans="2:2" s="25" customFormat="1" x14ac:dyDescent="0.3">
      <c r="B203" s="118"/>
    </row>
    <row r="204" spans="2:2" s="25" customFormat="1" x14ac:dyDescent="0.3">
      <c r="B204" s="118"/>
    </row>
    <row r="205" spans="2:2" s="25" customFormat="1" x14ac:dyDescent="0.3">
      <c r="B205" s="118"/>
    </row>
    <row r="206" spans="2:2" s="25" customFormat="1" x14ac:dyDescent="0.3">
      <c r="B206" s="118"/>
    </row>
    <row r="207" spans="2:2" s="25" customFormat="1" x14ac:dyDescent="0.3">
      <c r="B207" s="118"/>
    </row>
    <row r="208" spans="2:2" s="25" customFormat="1" x14ac:dyDescent="0.3">
      <c r="B208" s="118"/>
    </row>
    <row r="209" spans="2:2" s="25" customFormat="1" x14ac:dyDescent="0.3">
      <c r="B209" s="118"/>
    </row>
    <row r="210" spans="2:2" s="25" customFormat="1" x14ac:dyDescent="0.3">
      <c r="B210" s="118"/>
    </row>
    <row r="211" spans="2:2" s="25" customFormat="1" x14ac:dyDescent="0.3">
      <c r="B211" s="118"/>
    </row>
    <row r="212" spans="2:2" s="25" customFormat="1" x14ac:dyDescent="0.3">
      <c r="B212" s="118"/>
    </row>
    <row r="213" spans="2:2" s="25" customFormat="1" x14ac:dyDescent="0.3">
      <c r="B213" s="118"/>
    </row>
    <row r="214" spans="2:2" s="25" customFormat="1" x14ac:dyDescent="0.3">
      <c r="B214" s="118"/>
    </row>
    <row r="215" spans="2:2" s="25" customFormat="1" x14ac:dyDescent="0.3">
      <c r="B215" s="118"/>
    </row>
    <row r="216" spans="2:2" s="25" customFormat="1" x14ac:dyDescent="0.3">
      <c r="B216" s="118"/>
    </row>
    <row r="217" spans="2:2" s="25" customFormat="1" x14ac:dyDescent="0.3">
      <c r="B217" s="118"/>
    </row>
    <row r="218" spans="2:2" s="25" customFormat="1" x14ac:dyDescent="0.3">
      <c r="B218" s="118"/>
    </row>
    <row r="219" spans="2:2" s="25" customFormat="1" x14ac:dyDescent="0.3">
      <c r="B219" s="118"/>
    </row>
    <row r="220" spans="2:2" s="25" customFormat="1" x14ac:dyDescent="0.3">
      <c r="B220" s="118"/>
    </row>
    <row r="221" spans="2:2" s="25" customFormat="1" x14ac:dyDescent="0.3">
      <c r="B221" s="118"/>
    </row>
    <row r="222" spans="2:2" s="25" customFormat="1" x14ac:dyDescent="0.3">
      <c r="B222" s="118"/>
    </row>
    <row r="223" spans="2:2" s="25" customFormat="1" x14ac:dyDescent="0.3">
      <c r="B223" s="118"/>
    </row>
    <row r="224" spans="2:2" s="25" customFormat="1" x14ac:dyDescent="0.3">
      <c r="B224" s="118"/>
    </row>
    <row r="225" spans="2:73" s="25" customFormat="1" x14ac:dyDescent="0.3">
      <c r="B225" s="118"/>
    </row>
    <row r="226" spans="2:73" s="25" customFormat="1" x14ac:dyDescent="0.3">
      <c r="B226" s="118"/>
    </row>
    <row r="227" spans="2:73" s="25" customFormat="1" x14ac:dyDescent="0.3">
      <c r="B227" s="118"/>
    </row>
    <row r="228" spans="2:73" s="25" customFormat="1" x14ac:dyDescent="0.3">
      <c r="B228" s="118"/>
    </row>
    <row r="229" spans="2:73" s="25" customFormat="1" x14ac:dyDescent="0.3">
      <c r="B229" s="118"/>
    </row>
    <row r="230" spans="2:73" s="25" customFormat="1" x14ac:dyDescent="0.3">
      <c r="B230" s="118"/>
    </row>
    <row r="231" spans="2:73" s="25" customFormat="1" x14ac:dyDescent="0.3">
      <c r="B231" s="118"/>
    </row>
    <row r="232" spans="2:73" s="25" customFormat="1" x14ac:dyDescent="0.3">
      <c r="B232" s="118"/>
    </row>
    <row r="233" spans="2:73" s="2" customFormat="1" x14ac:dyDescent="0.3">
      <c r="B233" s="114"/>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BU233"/>
    </row>
    <row r="234" spans="2:73" s="2" customFormat="1" x14ac:dyDescent="0.3">
      <c r="B234" s="114"/>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BU234"/>
    </row>
    <row r="235" spans="2:73" s="2" customFormat="1" x14ac:dyDescent="0.3">
      <c r="B235" s="114"/>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BU235"/>
    </row>
    <row r="236" spans="2:73" s="2" customFormat="1" x14ac:dyDescent="0.3">
      <c r="B236" s="114"/>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BU236"/>
    </row>
    <row r="237" spans="2:73" s="2" customFormat="1" x14ac:dyDescent="0.3">
      <c r="B237" s="114"/>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BU237"/>
    </row>
    <row r="238" spans="2:73" s="2" customFormat="1" x14ac:dyDescent="0.3">
      <c r="B238" s="114"/>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BU238"/>
    </row>
    <row r="239" spans="2:73" s="2" customFormat="1" x14ac:dyDescent="0.3">
      <c r="B239" s="114"/>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BU239"/>
    </row>
    <row r="240" spans="2:73" s="2" customFormat="1" x14ac:dyDescent="0.3">
      <c r="B240" s="114"/>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BU240"/>
    </row>
    <row r="241" spans="2:73" s="2" customFormat="1" x14ac:dyDescent="0.3">
      <c r="B241" s="114"/>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BU241"/>
    </row>
    <row r="242" spans="2:73" s="2" customFormat="1" x14ac:dyDescent="0.3">
      <c r="B242" s="114"/>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BU242"/>
    </row>
    <row r="243" spans="2:73" s="2" customFormat="1" x14ac:dyDescent="0.3">
      <c r="B243" s="114"/>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BU243"/>
    </row>
    <row r="244" spans="2:73" s="2" customFormat="1" x14ac:dyDescent="0.3">
      <c r="B244" s="114"/>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BU244"/>
    </row>
    <row r="245" spans="2:73" s="2" customFormat="1" x14ac:dyDescent="0.3">
      <c r="B245" s="114"/>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BU245"/>
    </row>
    <row r="246" spans="2:73" s="2" customFormat="1" x14ac:dyDescent="0.3">
      <c r="B246" s="114"/>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BU246"/>
    </row>
  </sheetData>
  <mergeCells count="17">
    <mergeCell ref="D8:E8"/>
    <mergeCell ref="F8:G8"/>
    <mergeCell ref="H8:I8"/>
    <mergeCell ref="J8:K8"/>
    <mergeCell ref="D16:E16"/>
    <mergeCell ref="F16:G16"/>
    <mergeCell ref="H16:I16"/>
    <mergeCell ref="J16:K16"/>
    <mergeCell ref="H54:L54"/>
    <mergeCell ref="D26:E26"/>
    <mergeCell ref="F26:G26"/>
    <mergeCell ref="H26:I26"/>
    <mergeCell ref="J26:K26"/>
    <mergeCell ref="D37:E37"/>
    <mergeCell ref="F37:G37"/>
    <mergeCell ref="H37:I37"/>
    <mergeCell ref="J37:K37"/>
  </mergeCells>
  <hyperlinks>
    <hyperlink ref="C45" location="'2. Food flow '!A1" display="Back" xr:uid="{34156456-78BD-4B7C-A2C1-931475D95B29}"/>
    <hyperlink ref="H54" r:id="rId1" xr:uid="{CED12D0C-0F38-420B-A830-2E9F6B916150}"/>
  </hyperlinks>
  <pageMargins left="0.7" right="0.7" top="0.75" bottom="0.75" header="0.3" footer="0.3"/>
  <pageSetup paperSize="8" scale="77"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8378F-B38A-4474-89D4-F5BF1C55E556}">
  <sheetPr codeName="Sheet8">
    <tabColor theme="9" tint="-0.249977111117893"/>
    <pageSetUpPr fitToPage="1"/>
  </sheetPr>
  <dimension ref="A1:CE224"/>
  <sheetViews>
    <sheetView zoomScaleNormal="100" workbookViewId="0">
      <selection activeCell="D40" sqref="D40"/>
    </sheetView>
  </sheetViews>
  <sheetFormatPr defaultRowHeight="14.4" x14ac:dyDescent="0.3"/>
  <cols>
    <col min="1" max="1" width="21.109375" customWidth="1"/>
    <col min="2" max="2" width="12" customWidth="1"/>
    <col min="3" max="3" width="10.6640625" customWidth="1"/>
    <col min="4" max="4" width="14.5546875" customWidth="1"/>
    <col min="5" max="5" width="4.109375" customWidth="1"/>
    <col min="6" max="6" width="13.88671875" customWidth="1"/>
    <col min="7" max="7" width="12.44140625" customWidth="1"/>
    <col min="8" max="8" width="13.6640625" customWidth="1"/>
    <col min="9" max="9" width="15.6640625" customWidth="1"/>
    <col min="10" max="10" width="4.88671875" customWidth="1"/>
    <col min="11" max="11" width="13.88671875" customWidth="1"/>
    <col min="12" max="12" width="11.6640625" customWidth="1"/>
    <col min="13" max="13" width="12.88671875" customWidth="1"/>
    <col min="14" max="14" width="17.33203125" customWidth="1"/>
    <col min="15" max="15" width="9.44140625" customWidth="1"/>
    <col min="16" max="16" width="13.88671875" style="2" customWidth="1"/>
    <col min="17" max="17" width="10.88671875" customWidth="1"/>
    <col min="18" max="18" width="10.5546875" customWidth="1"/>
    <col min="19" max="19" width="11.33203125" customWidth="1"/>
    <col min="20" max="20" width="10.5546875" customWidth="1"/>
    <col min="21" max="21" width="9.109375" style="2" customWidth="1"/>
    <col min="22" max="22" width="9.109375" style="25" customWidth="1"/>
    <col min="23" max="61" width="9.109375" style="25"/>
    <col min="62" max="82" width="9.109375" style="2"/>
  </cols>
  <sheetData>
    <row r="1" spans="1:61" s="2" customFormat="1" ht="31.2" x14ac:dyDescent="0.6">
      <c r="A1" s="818" t="s">
        <v>1391</v>
      </c>
      <c r="B1" s="818"/>
      <c r="C1" s="818"/>
      <c r="D1" s="818"/>
      <c r="E1" s="818"/>
      <c r="F1" s="818"/>
      <c r="G1" s="818"/>
      <c r="H1" s="818"/>
      <c r="I1" s="818"/>
      <c r="J1" s="818"/>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s="2" customFormat="1" x14ac:dyDescent="0.3">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row>
    <row r="3" spans="1:61" s="2" customFormat="1" x14ac:dyDescent="0.3">
      <c r="A3" s="812" t="s">
        <v>1667</v>
      </c>
      <c r="B3" s="812"/>
      <c r="C3" s="812"/>
      <c r="D3" s="812"/>
      <c r="E3" s="812"/>
      <c r="F3" s="812"/>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row>
    <row r="4" spans="1:61" s="2" customFormat="1" x14ac:dyDescent="0.3">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row>
    <row r="5" spans="1:61" s="2" customFormat="1" x14ac:dyDescent="0.3">
      <c r="C5" s="811" t="s">
        <v>116</v>
      </c>
      <c r="D5" s="809"/>
      <c r="E5" s="811" t="s">
        <v>87</v>
      </c>
      <c r="F5" s="809"/>
      <c r="G5" s="808" t="s">
        <v>88</v>
      </c>
      <c r="H5" s="809"/>
      <c r="I5" s="808" t="s">
        <v>18</v>
      </c>
      <c r="J5" s="809"/>
      <c r="K5" s="808" t="s">
        <v>83</v>
      </c>
      <c r="L5" s="809"/>
      <c r="M5" s="808" t="s">
        <v>17</v>
      </c>
      <c r="N5" s="809"/>
      <c r="O5" s="808" t="s">
        <v>57</v>
      </c>
      <c r="P5" s="809"/>
      <c r="Q5" s="808" t="s">
        <v>261</v>
      </c>
      <c r="R5" s="809"/>
      <c r="S5" s="821" t="s">
        <v>260</v>
      </c>
      <c r="T5" s="822"/>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s="2" customFormat="1" x14ac:dyDescent="0.3">
      <c r="A6" s="26" t="s">
        <v>262</v>
      </c>
      <c r="C6" s="23"/>
      <c r="D6" s="21"/>
      <c r="E6" s="23"/>
      <c r="F6" s="21"/>
      <c r="H6" s="21"/>
      <c r="J6" s="21"/>
      <c r="L6" s="21"/>
      <c r="N6" s="21"/>
      <c r="P6" s="21"/>
      <c r="R6" s="21"/>
      <c r="S6" s="614"/>
      <c r="T6" s="61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row>
    <row r="7" spans="1:61" s="2" customFormat="1" ht="28.8" x14ac:dyDescent="0.3">
      <c r="A7" s="596" t="s">
        <v>265</v>
      </c>
      <c r="B7" s="596"/>
      <c r="C7" s="219"/>
      <c r="D7" s="21"/>
      <c r="E7" s="23"/>
      <c r="F7" s="21"/>
      <c r="H7" s="21"/>
      <c r="J7" s="21"/>
      <c r="L7" s="21"/>
      <c r="N7" s="21"/>
      <c r="P7" s="21"/>
      <c r="R7" s="21"/>
      <c r="S7" s="614"/>
      <c r="T7" s="61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row>
    <row r="8" spans="1:61" s="2" customFormat="1" x14ac:dyDescent="0.3">
      <c r="A8" s="596"/>
      <c r="B8" s="596"/>
      <c r="C8" s="219"/>
      <c r="D8" s="21"/>
      <c r="E8" s="23"/>
      <c r="F8" s="21"/>
      <c r="H8" s="21"/>
      <c r="J8" s="21"/>
      <c r="L8" s="21"/>
      <c r="N8" s="21"/>
      <c r="P8" s="21"/>
      <c r="R8" s="21"/>
      <c r="S8" s="614"/>
      <c r="T8" s="61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row>
    <row r="9" spans="1:61" s="2" customFormat="1" x14ac:dyDescent="0.3">
      <c r="C9" s="23"/>
      <c r="D9" s="21"/>
      <c r="E9" s="23"/>
      <c r="F9" s="21"/>
      <c r="H9" s="21"/>
      <c r="J9" s="21"/>
      <c r="L9" s="21"/>
      <c r="N9" s="21"/>
      <c r="P9" s="21"/>
      <c r="R9" s="21"/>
      <c r="S9" s="614"/>
      <c r="T9" s="61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row>
    <row r="10" spans="1:61" s="2" customFormat="1" x14ac:dyDescent="0.3">
      <c r="A10" s="26" t="s">
        <v>263</v>
      </c>
      <c r="C10" s="23"/>
      <c r="D10" s="21"/>
      <c r="E10" s="23"/>
      <c r="F10" s="21"/>
      <c r="H10" s="21"/>
      <c r="J10" s="21"/>
      <c r="L10" s="21"/>
      <c r="N10" s="21"/>
      <c r="P10" s="21"/>
      <c r="R10" s="21"/>
      <c r="S10" s="614"/>
      <c r="T10" s="61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row>
    <row r="11" spans="1:61" x14ac:dyDescent="0.3">
      <c r="A11" s="2"/>
      <c r="B11" s="2"/>
      <c r="C11" s="23"/>
      <c r="D11" s="21"/>
      <c r="E11" s="23"/>
      <c r="F11" s="21"/>
      <c r="G11" s="2"/>
      <c r="H11" s="21"/>
      <c r="I11" s="114"/>
      <c r="J11" s="21"/>
      <c r="K11" s="2"/>
      <c r="L11" s="21"/>
      <c r="M11" s="2"/>
      <c r="N11" s="21"/>
      <c r="O11" s="2"/>
      <c r="P11" s="21"/>
      <c r="Q11" s="2"/>
      <c r="R11" s="21"/>
      <c r="S11" s="614"/>
      <c r="T11" s="615"/>
      <c r="U11" s="25"/>
    </row>
    <row r="12" spans="1:61" x14ac:dyDescent="0.3">
      <c r="A12" s="2"/>
      <c r="B12" s="2"/>
      <c r="C12" s="23"/>
      <c r="D12" s="21"/>
      <c r="E12" s="23"/>
      <c r="F12" s="21"/>
      <c r="G12" s="2"/>
      <c r="H12" s="21"/>
      <c r="I12" s="2"/>
      <c r="J12" s="21"/>
      <c r="K12" s="2"/>
      <c r="L12" s="21"/>
      <c r="M12" s="2"/>
      <c r="N12" s="21"/>
      <c r="O12" s="2"/>
      <c r="P12" s="21"/>
      <c r="Q12" s="2"/>
      <c r="R12" s="21"/>
      <c r="S12" s="614"/>
      <c r="T12" s="615"/>
      <c r="U12" s="25"/>
    </row>
    <row r="13" spans="1:61" x14ac:dyDescent="0.3">
      <c r="A13" s="2"/>
      <c r="B13" s="2"/>
      <c r="C13" s="23"/>
      <c r="D13" s="21"/>
      <c r="E13" s="23"/>
      <c r="F13" s="21"/>
      <c r="G13" s="2"/>
      <c r="H13" s="21"/>
      <c r="I13" s="2"/>
      <c r="J13" s="21"/>
      <c r="K13" s="2"/>
      <c r="L13" s="21"/>
      <c r="M13" s="2"/>
      <c r="N13" s="21"/>
      <c r="O13" s="2"/>
      <c r="P13" s="21"/>
      <c r="Q13" s="2"/>
      <c r="R13" s="21"/>
      <c r="S13" s="614"/>
      <c r="T13" s="615"/>
      <c r="U13" s="25"/>
    </row>
    <row r="14" spans="1:61" x14ac:dyDescent="0.3">
      <c r="A14" s="2"/>
      <c r="B14" s="2"/>
      <c r="C14" s="23"/>
      <c r="D14" s="21"/>
      <c r="E14" s="23"/>
      <c r="F14" s="21"/>
      <c r="G14" s="2"/>
      <c r="H14" s="21"/>
      <c r="I14" s="2"/>
      <c r="J14" s="21"/>
      <c r="K14" s="2"/>
      <c r="L14" s="21"/>
      <c r="M14" s="2"/>
      <c r="N14" s="21"/>
      <c r="O14" s="2"/>
      <c r="P14" s="21"/>
      <c r="Q14" s="2"/>
      <c r="R14" s="21"/>
      <c r="S14" s="614"/>
      <c r="T14" s="615"/>
      <c r="U14" s="25"/>
    </row>
    <row r="15" spans="1:61" x14ac:dyDescent="0.3">
      <c r="A15" s="2"/>
      <c r="B15" s="2"/>
      <c r="C15" s="23"/>
      <c r="D15" s="21"/>
      <c r="E15" s="23"/>
      <c r="F15" s="21"/>
      <c r="G15" s="2"/>
      <c r="H15" s="21"/>
      <c r="I15" s="2"/>
      <c r="J15" s="21"/>
      <c r="K15" s="2"/>
      <c r="L15" s="21"/>
      <c r="M15" s="2"/>
      <c r="N15" s="21"/>
      <c r="O15" s="2"/>
      <c r="P15" s="21"/>
      <c r="Q15" s="2"/>
      <c r="R15" s="21"/>
      <c r="S15" s="614"/>
      <c r="T15" s="615"/>
      <c r="U15" s="25"/>
    </row>
    <row r="16" spans="1:61" x14ac:dyDescent="0.3">
      <c r="A16" s="2"/>
      <c r="B16" s="2"/>
      <c r="C16" s="23"/>
      <c r="D16" s="21"/>
      <c r="E16" s="23"/>
      <c r="F16" s="21"/>
      <c r="G16" s="2"/>
      <c r="H16" s="21"/>
      <c r="I16" s="2"/>
      <c r="J16" s="21"/>
      <c r="K16" s="2"/>
      <c r="L16" s="21"/>
      <c r="M16" s="2"/>
      <c r="N16" s="21"/>
      <c r="O16" s="2"/>
      <c r="P16" s="21"/>
      <c r="Q16" s="2"/>
      <c r="R16" s="21"/>
      <c r="S16" s="614"/>
      <c r="T16" s="615"/>
      <c r="U16" s="25"/>
    </row>
    <row r="17" spans="1:21" x14ac:dyDescent="0.3">
      <c r="A17" s="2"/>
      <c r="B17" s="2"/>
      <c r="C17" s="23"/>
      <c r="D17" s="21"/>
      <c r="E17" s="23"/>
      <c r="F17" s="21"/>
      <c r="G17" s="2"/>
      <c r="H17" s="21"/>
      <c r="I17" s="2"/>
      <c r="J17" s="21"/>
      <c r="K17" s="2"/>
      <c r="L17" s="21"/>
      <c r="M17" s="2"/>
      <c r="N17" s="21"/>
      <c r="O17" s="2"/>
      <c r="P17" s="21"/>
      <c r="Q17" s="2"/>
      <c r="R17" s="21"/>
      <c r="S17" s="614"/>
      <c r="T17" s="615"/>
      <c r="U17" s="25"/>
    </row>
    <row r="18" spans="1:21" x14ac:dyDescent="0.3">
      <c r="A18" s="2"/>
      <c r="B18" s="2"/>
      <c r="C18" s="23"/>
      <c r="D18" s="21"/>
      <c r="E18" s="23"/>
      <c r="F18" s="21"/>
      <c r="G18" s="2"/>
      <c r="H18" s="21"/>
      <c r="I18" s="2"/>
      <c r="J18" s="21"/>
      <c r="K18" s="2"/>
      <c r="L18" s="21"/>
      <c r="M18" s="2"/>
      <c r="N18" s="21"/>
      <c r="O18" s="2"/>
      <c r="P18" s="21"/>
      <c r="Q18" s="2"/>
      <c r="R18" s="21"/>
      <c r="S18" s="614"/>
      <c r="T18" s="615"/>
      <c r="U18" s="25"/>
    </row>
    <row r="19" spans="1:21" x14ac:dyDescent="0.3">
      <c r="A19" s="2"/>
      <c r="B19" s="2"/>
      <c r="C19" s="23"/>
      <c r="D19" s="21"/>
      <c r="E19" s="23"/>
      <c r="F19" s="21"/>
      <c r="G19" s="2"/>
      <c r="H19" s="21"/>
      <c r="I19" s="2"/>
      <c r="J19" s="21"/>
      <c r="K19" s="2"/>
      <c r="L19" s="21"/>
      <c r="M19" s="2"/>
      <c r="N19" s="21"/>
      <c r="O19" s="2"/>
      <c r="P19" s="21"/>
      <c r="Q19" s="2"/>
      <c r="R19" s="21"/>
      <c r="S19" s="614"/>
      <c r="T19" s="615"/>
      <c r="U19" s="25"/>
    </row>
    <row r="20" spans="1:21" x14ac:dyDescent="0.3">
      <c r="A20" s="2"/>
      <c r="B20" s="2"/>
      <c r="C20" s="23"/>
      <c r="D20" s="21"/>
      <c r="E20" s="23"/>
      <c r="F20" s="21"/>
      <c r="G20" s="2"/>
      <c r="H20" s="21"/>
      <c r="I20" s="2"/>
      <c r="J20" s="21"/>
      <c r="K20" s="2"/>
      <c r="L20" s="21"/>
      <c r="M20" s="2"/>
      <c r="N20" s="21"/>
      <c r="O20" s="2"/>
      <c r="P20" s="21"/>
      <c r="Q20" s="2"/>
      <c r="R20" s="21"/>
      <c r="S20" s="614"/>
      <c r="T20" s="615"/>
      <c r="U20" s="25"/>
    </row>
    <row r="21" spans="1:21" x14ac:dyDescent="0.3">
      <c r="A21" s="2"/>
      <c r="B21" s="2"/>
      <c r="C21" s="23"/>
      <c r="D21" s="21"/>
      <c r="E21" s="23"/>
      <c r="F21" s="21"/>
      <c r="G21" s="2"/>
      <c r="H21" s="21"/>
      <c r="I21" s="2"/>
      <c r="J21" s="21"/>
      <c r="K21" s="2"/>
      <c r="L21" s="21"/>
      <c r="M21" s="2"/>
      <c r="N21" s="21"/>
      <c r="O21" s="2"/>
      <c r="P21" s="21"/>
      <c r="Q21" s="2"/>
      <c r="R21" s="21"/>
      <c r="S21" s="614"/>
      <c r="T21" s="615"/>
      <c r="U21" s="25"/>
    </row>
    <row r="22" spans="1:21" x14ac:dyDescent="0.3">
      <c r="A22" s="2"/>
      <c r="B22" s="2"/>
      <c r="C22" s="23"/>
      <c r="D22" s="21"/>
      <c r="E22" s="23"/>
      <c r="F22" s="21"/>
      <c r="G22" s="2"/>
      <c r="H22" s="21"/>
      <c r="I22" s="2"/>
      <c r="J22" s="21"/>
      <c r="K22" s="2"/>
      <c r="L22" s="21"/>
      <c r="M22" s="2"/>
      <c r="N22" s="21"/>
      <c r="O22" s="2"/>
      <c r="P22" s="21"/>
      <c r="Q22" s="2"/>
      <c r="R22" s="21"/>
      <c r="S22" s="614"/>
      <c r="T22" s="615"/>
      <c r="U22" s="25"/>
    </row>
    <row r="23" spans="1:21" x14ac:dyDescent="0.3">
      <c r="A23" s="2"/>
      <c r="B23" s="2"/>
      <c r="C23" s="23"/>
      <c r="D23" s="21"/>
      <c r="E23" s="23"/>
      <c r="F23" s="21"/>
      <c r="G23" s="2"/>
      <c r="H23" s="21"/>
      <c r="I23" s="2"/>
      <c r="J23" s="21"/>
      <c r="K23" s="2"/>
      <c r="L23" s="21"/>
      <c r="M23" s="2"/>
      <c r="N23" s="21"/>
      <c r="O23" s="2"/>
      <c r="P23" s="21"/>
      <c r="Q23" s="2"/>
      <c r="R23" s="21"/>
      <c r="S23" s="614"/>
      <c r="T23" s="615"/>
      <c r="U23" s="25"/>
    </row>
    <row r="24" spans="1:21" x14ac:dyDescent="0.3">
      <c r="A24" s="2"/>
      <c r="B24" s="2"/>
      <c r="C24" s="23"/>
      <c r="D24" s="21"/>
      <c r="E24" s="23"/>
      <c r="F24" s="21"/>
      <c r="G24" s="2"/>
      <c r="H24" s="21"/>
      <c r="I24" s="2"/>
      <c r="J24" s="21"/>
      <c r="K24" s="2"/>
      <c r="L24" s="21"/>
      <c r="M24" s="2"/>
      <c r="N24" s="21"/>
      <c r="O24" s="2"/>
      <c r="P24" s="21"/>
      <c r="Q24" s="2"/>
      <c r="R24" s="21"/>
      <c r="S24" s="614"/>
      <c r="T24" s="615"/>
      <c r="U24" s="25"/>
    </row>
    <row r="25" spans="1:21" x14ac:dyDescent="0.3">
      <c r="A25" s="217" t="s">
        <v>179</v>
      </c>
      <c r="C25" s="220"/>
      <c r="D25" s="21"/>
      <c r="E25" s="23"/>
      <c r="F25" s="21"/>
      <c r="G25" s="2"/>
      <c r="H25" s="21"/>
      <c r="I25" s="2"/>
      <c r="J25" s="21"/>
      <c r="K25" s="2"/>
      <c r="L25" s="21"/>
      <c r="M25" s="2"/>
      <c r="N25" s="21"/>
      <c r="O25" s="2"/>
      <c r="P25" s="21"/>
      <c r="Q25" s="2"/>
      <c r="R25" s="21"/>
      <c r="S25" s="614"/>
      <c r="T25" s="615"/>
      <c r="U25" s="25"/>
    </row>
    <row r="26" spans="1:21" x14ac:dyDescent="0.3">
      <c r="A26" s="2"/>
      <c r="B26" s="2"/>
      <c r="C26" s="23"/>
      <c r="D26" s="21"/>
      <c r="E26" s="23"/>
      <c r="F26" s="21"/>
      <c r="G26" s="2"/>
      <c r="H26" s="21"/>
      <c r="I26" s="2"/>
      <c r="J26" s="21"/>
      <c r="K26" s="2"/>
      <c r="L26" s="21"/>
      <c r="M26" s="2"/>
      <c r="N26" s="21"/>
      <c r="O26" s="2"/>
      <c r="P26" s="21"/>
      <c r="Q26" s="2"/>
      <c r="R26" s="21"/>
      <c r="S26" s="614"/>
      <c r="T26" s="615"/>
      <c r="U26" s="25"/>
    </row>
    <row r="27" spans="1:21" x14ac:dyDescent="0.3">
      <c r="A27" s="2"/>
      <c r="B27" s="2"/>
      <c r="C27" s="23"/>
      <c r="D27" s="21"/>
      <c r="E27" s="23"/>
      <c r="F27" s="21"/>
      <c r="G27" s="2"/>
      <c r="H27" s="21"/>
      <c r="I27" s="2"/>
      <c r="J27" s="21"/>
      <c r="K27" s="2"/>
      <c r="L27" s="21"/>
      <c r="M27" s="2"/>
      <c r="N27" s="21"/>
      <c r="O27" s="2"/>
      <c r="P27" s="21"/>
      <c r="Q27" s="2"/>
      <c r="R27" s="21"/>
      <c r="S27" s="614"/>
      <c r="T27" s="615"/>
      <c r="U27" s="25"/>
    </row>
    <row r="28" spans="1:21" x14ac:dyDescent="0.3">
      <c r="A28" s="2"/>
      <c r="B28" s="2"/>
      <c r="C28" s="23"/>
      <c r="D28" s="21"/>
      <c r="E28" s="23"/>
      <c r="F28" s="21"/>
      <c r="G28" s="2"/>
      <c r="H28" s="21"/>
      <c r="I28" s="2"/>
      <c r="J28" s="21"/>
      <c r="K28" s="2"/>
      <c r="L28" s="21"/>
      <c r="M28" s="2"/>
      <c r="N28" s="21"/>
      <c r="O28" s="2"/>
      <c r="P28" s="21"/>
      <c r="Q28" s="2"/>
      <c r="R28" s="21"/>
      <c r="S28" s="614"/>
      <c r="T28" s="615"/>
      <c r="U28" s="25"/>
    </row>
    <row r="29" spans="1:21" x14ac:dyDescent="0.3">
      <c r="A29" s="2"/>
      <c r="B29" s="2"/>
      <c r="C29" s="23"/>
      <c r="D29" s="21"/>
      <c r="E29" s="23"/>
      <c r="F29" s="21"/>
      <c r="G29" s="2"/>
      <c r="H29" s="21"/>
      <c r="I29" s="2"/>
      <c r="J29" s="21"/>
      <c r="K29" s="2"/>
      <c r="L29" s="21"/>
      <c r="M29" s="2"/>
      <c r="N29" s="21"/>
      <c r="O29" s="2"/>
      <c r="P29" s="21"/>
      <c r="Q29" s="2"/>
      <c r="R29" s="21"/>
      <c r="S29" s="614"/>
      <c r="T29" s="615"/>
      <c r="U29" s="25"/>
    </row>
    <row r="30" spans="1:21" x14ac:dyDescent="0.3">
      <c r="A30" s="2"/>
      <c r="B30" s="2"/>
      <c r="C30" s="23"/>
      <c r="D30" s="21"/>
      <c r="E30" s="23"/>
      <c r="F30" s="21"/>
      <c r="G30" s="2"/>
      <c r="H30" s="21"/>
      <c r="I30" s="2"/>
      <c r="J30" s="21"/>
      <c r="K30" s="2"/>
      <c r="L30" s="21"/>
      <c r="M30" s="2"/>
      <c r="N30" s="21"/>
      <c r="O30" s="2"/>
      <c r="P30" s="21"/>
      <c r="Q30" s="2"/>
      <c r="R30" s="21"/>
      <c r="S30" s="614"/>
      <c r="T30" s="615"/>
      <c r="U30" s="25"/>
    </row>
    <row r="31" spans="1:21" x14ac:dyDescent="0.3">
      <c r="A31" s="26" t="s">
        <v>264</v>
      </c>
      <c r="B31" s="2"/>
      <c r="C31" s="23"/>
      <c r="D31" s="21"/>
      <c r="E31" s="23"/>
      <c r="F31" s="21"/>
      <c r="G31" s="2"/>
      <c r="H31" s="21"/>
      <c r="I31" s="2"/>
      <c r="J31" s="21"/>
      <c r="K31" s="2"/>
      <c r="L31" s="21"/>
      <c r="M31" s="2"/>
      <c r="N31" s="21"/>
      <c r="O31" s="2"/>
      <c r="P31" s="21"/>
      <c r="Q31" s="2"/>
      <c r="R31" s="21"/>
      <c r="S31" s="614"/>
      <c r="T31" s="615"/>
      <c r="U31" s="25"/>
    </row>
    <row r="32" spans="1:21" x14ac:dyDescent="0.3">
      <c r="A32" s="2"/>
      <c r="B32" s="2"/>
      <c r="C32" s="23"/>
      <c r="D32" s="21"/>
      <c r="E32" s="23"/>
      <c r="F32" s="21"/>
      <c r="G32" s="2"/>
      <c r="H32" s="21"/>
      <c r="I32" s="2"/>
      <c r="J32" s="21"/>
      <c r="K32" s="2"/>
      <c r="L32" s="21"/>
      <c r="M32" s="2"/>
      <c r="N32" s="21"/>
      <c r="O32" s="2"/>
      <c r="P32" s="21"/>
      <c r="Q32" s="2"/>
      <c r="R32" s="21"/>
      <c r="S32" s="614"/>
      <c r="T32" s="615"/>
      <c r="U32" s="25"/>
    </row>
    <row r="33" spans="1:21" x14ac:dyDescent="0.3">
      <c r="A33" s="2"/>
      <c r="B33" s="2"/>
      <c r="C33" s="23"/>
      <c r="D33" s="21"/>
      <c r="E33" s="23"/>
      <c r="F33" s="21"/>
      <c r="G33" s="2"/>
      <c r="H33" s="21"/>
      <c r="I33" s="2"/>
      <c r="J33" s="21"/>
      <c r="K33" s="2"/>
      <c r="L33" s="21"/>
      <c r="M33" s="2"/>
      <c r="N33" s="21"/>
      <c r="O33" s="2"/>
      <c r="P33" s="21"/>
      <c r="Q33" s="2"/>
      <c r="R33" s="21"/>
      <c r="S33" s="614"/>
      <c r="T33" s="615"/>
      <c r="U33" s="25"/>
    </row>
    <row r="34" spans="1:21" x14ac:dyDescent="0.3">
      <c r="A34" s="2"/>
      <c r="B34" s="2"/>
      <c r="C34" s="23"/>
      <c r="D34" s="21"/>
      <c r="E34" s="23"/>
      <c r="F34" s="21"/>
      <c r="G34" s="2"/>
      <c r="H34" s="21"/>
      <c r="I34" s="2"/>
      <c r="J34" s="21"/>
      <c r="K34" s="2"/>
      <c r="L34" s="21"/>
      <c r="M34" s="2"/>
      <c r="N34" s="21"/>
      <c r="O34" s="2"/>
      <c r="P34" s="21"/>
      <c r="Q34" s="2"/>
      <c r="R34" s="21"/>
      <c r="S34" s="614"/>
      <c r="T34" s="615"/>
      <c r="U34" s="25"/>
    </row>
    <row r="35" spans="1:21" x14ac:dyDescent="0.3">
      <c r="A35" s="2"/>
      <c r="B35" s="2"/>
      <c r="C35" s="23"/>
      <c r="D35" s="21"/>
      <c r="E35" s="23"/>
      <c r="F35" s="21"/>
      <c r="G35" s="2"/>
      <c r="H35" s="21"/>
      <c r="I35" s="2"/>
      <c r="J35" s="21"/>
      <c r="K35" s="2"/>
      <c r="L35" s="21"/>
      <c r="M35" s="2"/>
      <c r="N35" s="21"/>
      <c r="O35" s="2"/>
      <c r="P35" s="21"/>
      <c r="Q35" s="2"/>
      <c r="R35" s="21"/>
      <c r="S35" s="614"/>
      <c r="T35" s="615"/>
      <c r="U35" s="25"/>
    </row>
    <row r="36" spans="1:21" x14ac:dyDescent="0.3">
      <c r="A36" s="2"/>
      <c r="B36" s="2"/>
      <c r="C36" s="23"/>
      <c r="D36" s="21"/>
      <c r="E36" s="23"/>
      <c r="F36" s="21"/>
      <c r="G36" s="2"/>
      <c r="H36" s="21"/>
      <c r="I36" s="2"/>
      <c r="J36" s="21"/>
      <c r="K36" s="2"/>
      <c r="L36" s="21"/>
      <c r="M36" s="2"/>
      <c r="N36" s="21"/>
      <c r="O36" s="2"/>
      <c r="P36" s="21"/>
      <c r="Q36" s="2"/>
      <c r="R36" s="21"/>
      <c r="S36" s="614"/>
      <c r="T36" s="615"/>
      <c r="U36" s="25"/>
    </row>
    <row r="37" spans="1:21" x14ac:dyDescent="0.3">
      <c r="A37" s="2"/>
      <c r="B37" s="2"/>
      <c r="C37" s="2"/>
      <c r="D37" s="2"/>
      <c r="E37" s="2"/>
      <c r="F37" s="2"/>
      <c r="G37" s="2"/>
      <c r="H37" s="2"/>
      <c r="I37" s="2"/>
      <c r="J37" s="2"/>
      <c r="K37" s="2"/>
      <c r="L37" s="2"/>
      <c r="M37" s="2"/>
      <c r="N37" s="2"/>
      <c r="O37" s="2"/>
      <c r="Q37" s="2"/>
      <c r="R37" s="2"/>
      <c r="S37" s="2"/>
      <c r="T37" s="2"/>
      <c r="U37" s="25"/>
    </row>
    <row r="38" spans="1:21" x14ac:dyDescent="0.3">
      <c r="A38" s="2"/>
      <c r="B38" s="2"/>
      <c r="C38" s="2"/>
      <c r="D38" s="2"/>
      <c r="E38" s="2"/>
      <c r="F38" s="2"/>
      <c r="G38" s="2"/>
      <c r="H38" s="2"/>
      <c r="I38" s="2"/>
      <c r="J38" s="2"/>
      <c r="K38" s="2"/>
      <c r="L38" s="2"/>
      <c r="M38" s="2"/>
      <c r="N38" s="2"/>
      <c r="O38" s="2"/>
      <c r="Q38" s="2"/>
      <c r="R38" s="2"/>
      <c r="S38" s="2"/>
      <c r="T38" s="2"/>
      <c r="U38" s="25"/>
    </row>
    <row r="39" spans="1:21" x14ac:dyDescent="0.3">
      <c r="B39" s="2"/>
      <c r="C39" s="2"/>
      <c r="D39" s="2"/>
      <c r="E39" s="2"/>
      <c r="F39" s="2"/>
      <c r="G39" s="2"/>
      <c r="H39" s="2"/>
      <c r="I39" s="2"/>
      <c r="J39" s="2"/>
      <c r="K39" s="2"/>
      <c r="L39" s="2"/>
      <c r="M39" s="2"/>
      <c r="N39" s="2"/>
      <c r="O39" s="2"/>
      <c r="Q39" s="2"/>
      <c r="R39" s="2"/>
      <c r="S39" s="2"/>
      <c r="T39" s="2"/>
      <c r="U39" s="25"/>
    </row>
    <row r="40" spans="1:21" s="25" customFormat="1" ht="15" thickBot="1" x14ac:dyDescent="0.35">
      <c r="A40" s="2"/>
      <c r="B40" s="2"/>
      <c r="C40" s="2"/>
      <c r="D40" s="2"/>
      <c r="E40" s="2"/>
      <c r="F40" s="2"/>
      <c r="G40" s="2"/>
      <c r="H40" s="2"/>
      <c r="I40" s="2"/>
      <c r="J40" s="2"/>
      <c r="K40" s="2"/>
      <c r="L40" s="2"/>
      <c r="M40" s="2"/>
      <c r="N40" s="2"/>
      <c r="O40" s="2"/>
      <c r="P40" s="2"/>
      <c r="Q40" s="2"/>
      <c r="R40" s="2"/>
      <c r="S40" s="2"/>
      <c r="T40" s="2"/>
      <c r="U40" s="65"/>
    </row>
    <row r="41" spans="1:21" s="25" customFormat="1" ht="18.600000000000001" thickBot="1" x14ac:dyDescent="0.4">
      <c r="A41" s="2"/>
      <c r="B41" s="85" t="s">
        <v>56</v>
      </c>
      <c r="C41" s="2"/>
      <c r="D41" s="2"/>
      <c r="E41" s="2"/>
      <c r="F41" s="819" t="s">
        <v>1210</v>
      </c>
      <c r="G41" s="820"/>
      <c r="H41" s="2"/>
      <c r="I41" s="2"/>
      <c r="J41" s="2"/>
      <c r="K41" s="2"/>
      <c r="L41" s="2"/>
      <c r="M41" s="2"/>
      <c r="N41" s="2"/>
      <c r="O41" s="2"/>
      <c r="P41" s="2"/>
      <c r="Q41" s="2"/>
      <c r="R41" s="2"/>
      <c r="S41" s="2"/>
      <c r="T41" s="2"/>
    </row>
    <row r="42" spans="1:21" s="25" customFormat="1" x14ac:dyDescent="0.3">
      <c r="A42" s="2"/>
      <c r="B42" s="2"/>
      <c r="C42" s="2"/>
      <c r="D42" s="2"/>
      <c r="E42" s="2"/>
      <c r="F42" s="2"/>
      <c r="G42" s="2"/>
      <c r="H42" s="2"/>
      <c r="I42" s="2"/>
      <c r="J42" s="2"/>
      <c r="K42" s="2"/>
      <c r="L42" s="2"/>
      <c r="M42" s="2"/>
      <c r="N42" s="2"/>
      <c r="O42" s="2"/>
      <c r="P42" s="2"/>
      <c r="Q42" s="2"/>
      <c r="R42" s="2"/>
      <c r="S42" s="2"/>
      <c r="T42" s="2"/>
    </row>
    <row r="43" spans="1:21" s="25" customFormat="1" x14ac:dyDescent="0.3">
      <c r="A43" s="2"/>
      <c r="B43" s="2"/>
      <c r="C43" s="2"/>
      <c r="D43" s="2"/>
      <c r="E43" s="2"/>
      <c r="F43" s="2"/>
      <c r="G43" s="2"/>
      <c r="H43" s="2"/>
      <c r="I43" s="2"/>
      <c r="J43" s="2"/>
      <c r="K43" s="2"/>
      <c r="L43" s="2"/>
      <c r="M43" s="2"/>
      <c r="N43" s="2"/>
      <c r="O43" s="2"/>
      <c r="P43" s="2"/>
      <c r="Q43" s="2"/>
      <c r="R43" s="2"/>
      <c r="S43" s="2"/>
      <c r="T43" s="2"/>
    </row>
    <row r="44" spans="1:21" s="25" customFormat="1" x14ac:dyDescent="0.3">
      <c r="A44" s="2"/>
      <c r="B44" s="2"/>
      <c r="C44" s="2"/>
      <c r="D44" s="2"/>
      <c r="E44" s="2"/>
      <c r="F44" s="2"/>
      <c r="G44" s="2"/>
      <c r="H44" s="2"/>
      <c r="I44" s="2"/>
      <c r="J44" s="2"/>
      <c r="K44" s="2"/>
      <c r="L44" s="2"/>
      <c r="M44" s="2"/>
      <c r="N44" s="2"/>
      <c r="O44" s="2"/>
      <c r="P44" s="2"/>
      <c r="Q44" s="2"/>
      <c r="R44" s="2"/>
      <c r="S44" s="2"/>
      <c r="T44" s="2"/>
    </row>
    <row r="45" spans="1:21" s="25" customFormat="1" x14ac:dyDescent="0.3">
      <c r="A45" s="2"/>
      <c r="B45" s="2"/>
      <c r="C45" s="2"/>
      <c r="D45" s="2"/>
      <c r="E45" s="2"/>
      <c r="F45" s="2"/>
      <c r="G45" s="2"/>
      <c r="H45" s="2"/>
      <c r="I45" s="2"/>
      <c r="J45" s="2"/>
      <c r="K45" s="2"/>
      <c r="L45" s="2"/>
      <c r="M45" s="2"/>
      <c r="N45" s="2"/>
      <c r="O45" s="2"/>
      <c r="P45" s="2"/>
      <c r="Q45" s="2"/>
      <c r="R45" s="2"/>
      <c r="S45" s="2"/>
      <c r="T45" s="2"/>
    </row>
    <row r="46" spans="1:21" s="25" customFormat="1" x14ac:dyDescent="0.3">
      <c r="A46" s="2"/>
      <c r="B46" s="2"/>
      <c r="C46" s="2"/>
      <c r="D46" s="2"/>
      <c r="E46" s="2"/>
      <c r="F46" s="2"/>
      <c r="G46" s="2"/>
      <c r="H46" s="2"/>
      <c r="I46" s="2"/>
      <c r="J46" s="2"/>
      <c r="K46" s="2"/>
      <c r="L46" s="2"/>
      <c r="M46" s="2"/>
      <c r="N46" s="2"/>
      <c r="O46" s="2"/>
      <c r="P46" s="2"/>
      <c r="Q46" s="2"/>
      <c r="R46" s="2"/>
      <c r="S46" s="2"/>
      <c r="T46" s="2"/>
    </row>
    <row r="47" spans="1:21" s="25" customFormat="1" x14ac:dyDescent="0.3">
      <c r="A47" s="2"/>
      <c r="B47" s="2"/>
      <c r="C47" s="2"/>
      <c r="D47" s="2"/>
      <c r="E47" s="2"/>
      <c r="F47" s="2"/>
      <c r="G47" s="2"/>
      <c r="H47" s="2"/>
      <c r="I47" s="2"/>
      <c r="J47" s="2"/>
      <c r="K47" s="2"/>
      <c r="L47" s="2"/>
      <c r="M47" s="2"/>
      <c r="N47" s="2"/>
      <c r="O47" s="2"/>
      <c r="P47" s="2"/>
      <c r="Q47" s="2"/>
      <c r="R47" s="2"/>
      <c r="S47" s="2"/>
      <c r="T47" s="2"/>
    </row>
    <row r="48" spans="1:21" s="25" customFormat="1" x14ac:dyDescent="0.3">
      <c r="A48" s="2"/>
      <c r="B48" s="2"/>
      <c r="C48" s="2"/>
      <c r="D48" s="2"/>
      <c r="E48" s="2"/>
      <c r="F48" s="2"/>
      <c r="G48" s="2"/>
      <c r="H48" s="2"/>
      <c r="I48" s="2"/>
      <c r="J48" s="2"/>
      <c r="K48" s="2"/>
      <c r="L48" s="2"/>
      <c r="M48" s="2"/>
      <c r="N48" s="2"/>
      <c r="O48" s="2"/>
      <c r="P48" s="2"/>
      <c r="Q48" s="2"/>
      <c r="R48" s="2"/>
      <c r="S48" s="2"/>
      <c r="T48" s="2"/>
    </row>
    <row r="49" spans="1:20" s="25" customFormat="1" x14ac:dyDescent="0.3">
      <c r="A49" s="2"/>
      <c r="B49" s="2"/>
      <c r="C49" s="2"/>
      <c r="D49" s="2"/>
      <c r="E49" s="2"/>
      <c r="F49" s="2"/>
      <c r="G49" s="2"/>
      <c r="H49" s="2"/>
      <c r="I49" s="2"/>
      <c r="J49" s="2"/>
      <c r="K49" s="2"/>
      <c r="L49" s="2"/>
      <c r="M49" s="2"/>
      <c r="N49" s="2"/>
      <c r="O49" s="2"/>
      <c r="P49" s="2"/>
      <c r="Q49" s="733" t="s">
        <v>225</v>
      </c>
      <c r="R49" s="733"/>
      <c r="S49" s="733"/>
      <c r="T49" s="733"/>
    </row>
    <row r="50" spans="1:20" s="25" customFormat="1" x14ac:dyDescent="0.3"/>
    <row r="51" spans="1:20" s="25" customFormat="1" x14ac:dyDescent="0.3"/>
    <row r="52" spans="1:20" s="25" customFormat="1" x14ac:dyDescent="0.3"/>
    <row r="53" spans="1:20" s="25" customFormat="1" x14ac:dyDescent="0.3"/>
    <row r="54" spans="1:20" s="25" customFormat="1" x14ac:dyDescent="0.3"/>
    <row r="55" spans="1:20" s="25" customFormat="1" x14ac:dyDescent="0.3"/>
    <row r="56" spans="1:20" s="25" customFormat="1" x14ac:dyDescent="0.3"/>
    <row r="57" spans="1:20" s="25" customFormat="1" x14ac:dyDescent="0.3"/>
    <row r="58" spans="1:20" s="25" customFormat="1" x14ac:dyDescent="0.3"/>
    <row r="59" spans="1:20" s="25" customFormat="1" x14ac:dyDescent="0.3"/>
    <row r="60" spans="1:20" s="25" customFormat="1" x14ac:dyDescent="0.3"/>
    <row r="61" spans="1:20" s="25" customFormat="1" x14ac:dyDescent="0.3"/>
    <row r="62" spans="1:20" s="25" customFormat="1" x14ac:dyDescent="0.3"/>
    <row r="63" spans="1:20" s="25" customFormat="1" x14ac:dyDescent="0.3"/>
    <row r="64" spans="1:20" s="25" customFormat="1" x14ac:dyDescent="0.3"/>
    <row r="65" s="25" customFormat="1" x14ac:dyDescent="0.3"/>
    <row r="66" s="25" customFormat="1" x14ac:dyDescent="0.3"/>
    <row r="67" s="25" customFormat="1" x14ac:dyDescent="0.3"/>
    <row r="68" s="25" customFormat="1" x14ac:dyDescent="0.3"/>
    <row r="69" s="25" customFormat="1" x14ac:dyDescent="0.3"/>
    <row r="70" s="25" customFormat="1" x14ac:dyDescent="0.3"/>
    <row r="71" s="25" customFormat="1" x14ac:dyDescent="0.3"/>
    <row r="72" s="25" customFormat="1" x14ac:dyDescent="0.3"/>
    <row r="73" s="25" customFormat="1" x14ac:dyDescent="0.3"/>
    <row r="74" s="25" customFormat="1" x14ac:dyDescent="0.3"/>
    <row r="75" s="25" customFormat="1" x14ac:dyDescent="0.3"/>
    <row r="76" s="25" customFormat="1" x14ac:dyDescent="0.3"/>
    <row r="77" s="25" customFormat="1" x14ac:dyDescent="0.3"/>
    <row r="78" s="25" customFormat="1" x14ac:dyDescent="0.3"/>
    <row r="79" s="25" customFormat="1" x14ac:dyDescent="0.3"/>
    <row r="80" s="25" customFormat="1" x14ac:dyDescent="0.3"/>
    <row r="81" s="25" customFormat="1" x14ac:dyDescent="0.3"/>
    <row r="82" s="25" customFormat="1" x14ac:dyDescent="0.3"/>
    <row r="83" s="25" customFormat="1" x14ac:dyDescent="0.3"/>
    <row r="84" s="25" customFormat="1" x14ac:dyDescent="0.3"/>
    <row r="85" s="25" customFormat="1" x14ac:dyDescent="0.3"/>
    <row r="86" s="25" customFormat="1" x14ac:dyDescent="0.3"/>
    <row r="87" s="25" customFormat="1" x14ac:dyDescent="0.3"/>
    <row r="88" s="25" customFormat="1" x14ac:dyDescent="0.3"/>
    <row r="89" s="25" customFormat="1" x14ac:dyDescent="0.3"/>
    <row r="90" s="25" customFormat="1" x14ac:dyDescent="0.3"/>
    <row r="91" s="25" customFormat="1" x14ac:dyDescent="0.3"/>
    <row r="92" s="25" customFormat="1" x14ac:dyDescent="0.3"/>
    <row r="93" s="25" customFormat="1" x14ac:dyDescent="0.3"/>
    <row r="94" s="25" customFormat="1" x14ac:dyDescent="0.3"/>
    <row r="95" s="25" customFormat="1" x14ac:dyDescent="0.3"/>
    <row r="96" s="25" customFormat="1" x14ac:dyDescent="0.3"/>
    <row r="97" s="25" customFormat="1" x14ac:dyDescent="0.3"/>
    <row r="98" s="25" customFormat="1" x14ac:dyDescent="0.3"/>
    <row r="99" s="25" customFormat="1" x14ac:dyDescent="0.3"/>
    <row r="100" s="25" customFormat="1" x14ac:dyDescent="0.3"/>
    <row r="101" s="25" customFormat="1" x14ac:dyDescent="0.3"/>
    <row r="102" s="25" customFormat="1" x14ac:dyDescent="0.3"/>
    <row r="103" s="25" customFormat="1" x14ac:dyDescent="0.3"/>
    <row r="104" s="25" customFormat="1" x14ac:dyDescent="0.3"/>
    <row r="105" s="25" customFormat="1" x14ac:dyDescent="0.3"/>
    <row r="106" s="25" customFormat="1" x14ac:dyDescent="0.3"/>
    <row r="107" s="25" customFormat="1" x14ac:dyDescent="0.3"/>
    <row r="108" s="25" customFormat="1" x14ac:dyDescent="0.3"/>
    <row r="109" s="25" customFormat="1" x14ac:dyDescent="0.3"/>
    <row r="110" s="25" customFormat="1" x14ac:dyDescent="0.3"/>
    <row r="111" s="25" customFormat="1" x14ac:dyDescent="0.3"/>
    <row r="112" s="25" customFormat="1" x14ac:dyDescent="0.3"/>
    <row r="113" s="25" customFormat="1" x14ac:dyDescent="0.3"/>
    <row r="114" s="25" customFormat="1" x14ac:dyDescent="0.3"/>
    <row r="115" s="25" customFormat="1" x14ac:dyDescent="0.3"/>
    <row r="116" s="25" customFormat="1" x14ac:dyDescent="0.3"/>
    <row r="117" s="25" customFormat="1" x14ac:dyDescent="0.3"/>
    <row r="118" s="25" customFormat="1" x14ac:dyDescent="0.3"/>
    <row r="119" s="25" customFormat="1" x14ac:dyDescent="0.3"/>
    <row r="120" s="25" customFormat="1" x14ac:dyDescent="0.3"/>
    <row r="121" s="25" customFormat="1" x14ac:dyDescent="0.3"/>
    <row r="122" s="25" customFormat="1" x14ac:dyDescent="0.3"/>
    <row r="123" s="25" customFormat="1" x14ac:dyDescent="0.3"/>
    <row r="124" s="25" customFormat="1" x14ac:dyDescent="0.3"/>
    <row r="125" s="25" customFormat="1" x14ac:dyDescent="0.3"/>
    <row r="126" s="25" customFormat="1" x14ac:dyDescent="0.3"/>
    <row r="127" s="25" customFormat="1" x14ac:dyDescent="0.3"/>
    <row r="128" s="25" customFormat="1" x14ac:dyDescent="0.3"/>
    <row r="129" s="25" customFormat="1" x14ac:dyDescent="0.3"/>
    <row r="130" s="25" customFormat="1" x14ac:dyDescent="0.3"/>
    <row r="131" s="25" customFormat="1" x14ac:dyDescent="0.3"/>
    <row r="132" s="25" customFormat="1" x14ac:dyDescent="0.3"/>
    <row r="133" s="25" customFormat="1" x14ac:dyDescent="0.3"/>
    <row r="134" s="25" customFormat="1" x14ac:dyDescent="0.3"/>
    <row r="135" s="25" customFormat="1" x14ac:dyDescent="0.3"/>
    <row r="136" s="25" customFormat="1" x14ac:dyDescent="0.3"/>
    <row r="137" s="25" customFormat="1" x14ac:dyDescent="0.3"/>
    <row r="138" s="25" customFormat="1" x14ac:dyDescent="0.3"/>
    <row r="139" s="25" customFormat="1" x14ac:dyDescent="0.3"/>
    <row r="140" s="25" customFormat="1" x14ac:dyDescent="0.3"/>
    <row r="141" s="25" customFormat="1" x14ac:dyDescent="0.3"/>
    <row r="142" s="25" customFormat="1" x14ac:dyDescent="0.3"/>
    <row r="143" s="25" customFormat="1" x14ac:dyDescent="0.3"/>
    <row r="144" s="25" customFormat="1" x14ac:dyDescent="0.3"/>
    <row r="145" s="25" customFormat="1" x14ac:dyDescent="0.3"/>
    <row r="146" s="25" customFormat="1" x14ac:dyDescent="0.3"/>
    <row r="147" s="25" customFormat="1" x14ac:dyDescent="0.3"/>
    <row r="148" s="25" customFormat="1" x14ac:dyDescent="0.3"/>
    <row r="149" s="25" customFormat="1" x14ac:dyDescent="0.3"/>
    <row r="150" s="25" customFormat="1" x14ac:dyDescent="0.3"/>
    <row r="151" s="25" customFormat="1" x14ac:dyDescent="0.3"/>
    <row r="152" s="25" customFormat="1" x14ac:dyDescent="0.3"/>
    <row r="153" s="25" customFormat="1" x14ac:dyDescent="0.3"/>
    <row r="154" s="25" customFormat="1" x14ac:dyDescent="0.3"/>
    <row r="155" s="25" customFormat="1" x14ac:dyDescent="0.3"/>
    <row r="156" s="25" customFormat="1" x14ac:dyDescent="0.3"/>
    <row r="157" s="25" customFormat="1" x14ac:dyDescent="0.3"/>
    <row r="158" s="25" customFormat="1" x14ac:dyDescent="0.3"/>
    <row r="159" s="25" customFormat="1" x14ac:dyDescent="0.3"/>
    <row r="160" s="25" customFormat="1" x14ac:dyDescent="0.3"/>
    <row r="161" s="25" customFormat="1" x14ac:dyDescent="0.3"/>
    <row r="162" s="25" customFormat="1" x14ac:dyDescent="0.3"/>
    <row r="163" s="25" customFormat="1" x14ac:dyDescent="0.3"/>
    <row r="164" s="25" customFormat="1" x14ac:dyDescent="0.3"/>
    <row r="165" s="25" customFormat="1" x14ac:dyDescent="0.3"/>
    <row r="166" s="25" customFormat="1" x14ac:dyDescent="0.3"/>
    <row r="167" s="25" customFormat="1" x14ac:dyDescent="0.3"/>
    <row r="168" s="25" customFormat="1" x14ac:dyDescent="0.3"/>
    <row r="169" s="25" customFormat="1" x14ac:dyDescent="0.3"/>
    <row r="170" s="25" customFormat="1" x14ac:dyDescent="0.3"/>
    <row r="171" s="25" customFormat="1" x14ac:dyDescent="0.3"/>
    <row r="172" s="25" customFormat="1" x14ac:dyDescent="0.3"/>
    <row r="173" s="25" customFormat="1" x14ac:dyDescent="0.3"/>
    <row r="174" s="25" customFormat="1" x14ac:dyDescent="0.3"/>
    <row r="175" s="25" customFormat="1" x14ac:dyDescent="0.3"/>
    <row r="176" s="25" customFormat="1" x14ac:dyDescent="0.3"/>
    <row r="177" s="25" customFormat="1" x14ac:dyDescent="0.3"/>
    <row r="178" s="25" customFormat="1" x14ac:dyDescent="0.3"/>
    <row r="179" s="25" customFormat="1" x14ac:dyDescent="0.3"/>
    <row r="180" s="25" customFormat="1" x14ac:dyDescent="0.3"/>
    <row r="181" s="25" customFormat="1" x14ac:dyDescent="0.3"/>
    <row r="182" s="25" customFormat="1" x14ac:dyDescent="0.3"/>
    <row r="183" s="25" customFormat="1" x14ac:dyDescent="0.3"/>
    <row r="184" s="25" customFormat="1" x14ac:dyDescent="0.3"/>
    <row r="185" s="25" customFormat="1" x14ac:dyDescent="0.3"/>
    <row r="186" s="25" customFormat="1" x14ac:dyDescent="0.3"/>
    <row r="187" s="25" customFormat="1" x14ac:dyDescent="0.3"/>
    <row r="188" s="25" customFormat="1" x14ac:dyDescent="0.3"/>
    <row r="189" s="25" customFormat="1" x14ac:dyDescent="0.3"/>
    <row r="190" s="25" customFormat="1" x14ac:dyDescent="0.3"/>
    <row r="191" s="25" customFormat="1" x14ac:dyDescent="0.3"/>
    <row r="192" s="25" customFormat="1" x14ac:dyDescent="0.3"/>
    <row r="193" s="25" customFormat="1" x14ac:dyDescent="0.3"/>
    <row r="194" s="25" customFormat="1" x14ac:dyDescent="0.3"/>
    <row r="195" s="25" customFormat="1" x14ac:dyDescent="0.3"/>
    <row r="196" s="25" customFormat="1" x14ac:dyDescent="0.3"/>
    <row r="197" s="25" customFormat="1" x14ac:dyDescent="0.3"/>
    <row r="198" s="25" customFormat="1" x14ac:dyDescent="0.3"/>
    <row r="199" s="25" customFormat="1" x14ac:dyDescent="0.3"/>
    <row r="200" s="25" customFormat="1" x14ac:dyDescent="0.3"/>
    <row r="201" s="25" customFormat="1" x14ac:dyDescent="0.3"/>
    <row r="202" s="25" customFormat="1" x14ac:dyDescent="0.3"/>
    <row r="203" s="25" customFormat="1" x14ac:dyDescent="0.3"/>
    <row r="204" s="25" customFormat="1" x14ac:dyDescent="0.3"/>
    <row r="205" s="25" customFormat="1" x14ac:dyDescent="0.3"/>
    <row r="206" s="25" customFormat="1" x14ac:dyDescent="0.3"/>
    <row r="207" s="25" customFormat="1" x14ac:dyDescent="0.3"/>
    <row r="208" s="25" customFormat="1" x14ac:dyDescent="0.3"/>
    <row r="209" spans="22:83" s="25" customFormat="1" x14ac:dyDescent="0.3"/>
    <row r="210" spans="22:83" s="25" customFormat="1" x14ac:dyDescent="0.3"/>
    <row r="211" spans="22:83" s="2" customFormat="1" x14ac:dyDescent="0.3">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CE211"/>
    </row>
    <row r="212" spans="22:83" s="2" customFormat="1" x14ac:dyDescent="0.3">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CE212"/>
    </row>
    <row r="213" spans="22:83" s="2" customFormat="1" x14ac:dyDescent="0.3">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CE213"/>
    </row>
    <row r="214" spans="22:83" s="2" customFormat="1" x14ac:dyDescent="0.3">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CE214"/>
    </row>
    <row r="215" spans="22:83" s="2" customFormat="1" x14ac:dyDescent="0.3">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CE215"/>
    </row>
    <row r="216" spans="22:83" s="2" customFormat="1" x14ac:dyDescent="0.3">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CE216"/>
    </row>
    <row r="217" spans="22:83" s="2" customFormat="1" x14ac:dyDescent="0.3">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CE217"/>
    </row>
    <row r="218" spans="22:83" s="2" customFormat="1" x14ac:dyDescent="0.3">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CE218"/>
    </row>
    <row r="219" spans="22:83" s="2" customFormat="1" x14ac:dyDescent="0.3">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CE219"/>
    </row>
    <row r="220" spans="22:83" s="2" customFormat="1" x14ac:dyDescent="0.3">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CE220"/>
    </row>
    <row r="221" spans="22:83" s="2" customFormat="1" x14ac:dyDescent="0.3">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CE221"/>
    </row>
    <row r="222" spans="22:83" s="2" customFormat="1" x14ac:dyDescent="0.3">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CE222"/>
    </row>
    <row r="223" spans="22:83" s="2" customFormat="1" x14ac:dyDescent="0.3">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CE223"/>
    </row>
    <row r="224" spans="22:83" s="2" customFormat="1" x14ac:dyDescent="0.3">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CE224"/>
    </row>
  </sheetData>
  <mergeCells count="13">
    <mergeCell ref="A1:J1"/>
    <mergeCell ref="A3:F3"/>
    <mergeCell ref="Q49:T49"/>
    <mergeCell ref="F41:G41"/>
    <mergeCell ref="C5:D5"/>
    <mergeCell ref="E5:F5"/>
    <mergeCell ref="G5:H5"/>
    <mergeCell ref="I5:J5"/>
    <mergeCell ref="K5:L5"/>
    <mergeCell ref="M5:N5"/>
    <mergeCell ref="O5:P5"/>
    <mergeCell ref="Q5:R5"/>
    <mergeCell ref="S5:T5"/>
  </mergeCells>
  <hyperlinks>
    <hyperlink ref="B41" location="'2. Food flow '!A1" display="Back" xr:uid="{5B22A93A-2ADC-4F32-B4B2-68DBEBDAE0F6}"/>
    <hyperlink ref="Q49" r:id="rId1" xr:uid="{FAA015B3-9DAF-416C-8970-18EBE3557306}"/>
    <hyperlink ref="F41" location="'Food flow (make)'!A1" display="Make the food flow diagram" xr:uid="{3E730B36-611B-45D0-9E79-609BA61553D6}"/>
  </hyperlinks>
  <pageMargins left="0.7" right="0.7" top="0.75" bottom="0.75" header="0.3" footer="0.3"/>
  <pageSetup paperSize="8" scale="77" orientation="landscape" r:id="rId2"/>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0A0D-359B-4F59-BDC5-878A6374EC91}">
  <sheetPr>
    <tabColor theme="9" tint="-0.249977111117893"/>
  </sheetPr>
  <dimension ref="A1:O141"/>
  <sheetViews>
    <sheetView showGridLines="0" workbookViewId="0">
      <selection activeCell="B136" sqref="B136"/>
    </sheetView>
  </sheetViews>
  <sheetFormatPr defaultColWidth="9.109375" defaultRowHeight="14.4" x14ac:dyDescent="0.3"/>
  <cols>
    <col min="1" max="1" width="6.5546875" style="555" customWidth="1"/>
    <col min="2" max="2" width="15.5546875" style="25" customWidth="1"/>
    <col min="3" max="3" width="24" style="25" customWidth="1"/>
    <col min="4" max="4" width="14.33203125" style="25" customWidth="1"/>
    <col min="5" max="5" width="11.5546875" style="25" customWidth="1"/>
    <col min="6" max="6" width="13.33203125" style="25" customWidth="1"/>
    <col min="7" max="7" width="13.44140625" style="25" customWidth="1"/>
    <col min="8" max="8" width="1.5546875" style="25" customWidth="1"/>
    <col min="9" max="9" width="14.5546875" style="25" customWidth="1"/>
    <col min="10" max="10" width="17.33203125" style="25" bestFit="1" customWidth="1"/>
    <col min="11" max="11" width="11.5546875" style="25" customWidth="1"/>
    <col min="12" max="12" width="15.5546875" style="25" customWidth="1"/>
    <col min="13" max="13" width="16.6640625" style="25" customWidth="1"/>
    <col min="14" max="14" width="14.6640625" style="25" customWidth="1"/>
    <col min="15" max="15" width="3.33203125" style="25" customWidth="1"/>
    <col min="16" max="16384" width="9.109375" style="25"/>
  </cols>
  <sheetData>
    <row r="1" spans="1:15" ht="31.2" x14ac:dyDescent="0.6">
      <c r="A1" s="818" t="s">
        <v>1579</v>
      </c>
      <c r="B1" s="818"/>
      <c r="C1" s="818"/>
      <c r="D1" s="818"/>
      <c r="E1" s="818"/>
      <c r="F1" s="818"/>
      <c r="G1" s="818"/>
      <c r="H1" s="580"/>
      <c r="I1" s="2"/>
      <c r="J1" s="2"/>
      <c r="K1" s="2"/>
      <c r="L1" s="2"/>
      <c r="M1" s="2"/>
      <c r="N1" s="2"/>
      <c r="O1" s="2"/>
    </row>
    <row r="2" spans="1:15" x14ac:dyDescent="0.3">
      <c r="A2" s="53"/>
      <c r="B2" s="2"/>
      <c r="C2" s="2"/>
      <c r="D2" s="2"/>
      <c r="E2" s="2"/>
      <c r="F2" s="2"/>
      <c r="G2" s="2"/>
      <c r="H2" s="2"/>
      <c r="I2" s="2"/>
      <c r="J2" s="2"/>
      <c r="K2" s="2"/>
      <c r="L2" s="2"/>
      <c r="M2" s="2"/>
      <c r="N2" s="2"/>
      <c r="O2" s="2"/>
    </row>
    <row r="3" spans="1:15" x14ac:dyDescent="0.3">
      <c r="A3" s="736" t="s">
        <v>1546</v>
      </c>
      <c r="B3" s="736"/>
      <c r="C3" s="736"/>
      <c r="D3" s="736"/>
      <c r="E3" s="736"/>
      <c r="F3" s="736"/>
      <c r="G3" s="736"/>
      <c r="H3" s="736"/>
      <c r="I3" s="736"/>
      <c r="J3" s="736"/>
      <c r="K3" s="736"/>
      <c r="L3" s="736"/>
      <c r="M3" s="736"/>
      <c r="N3" s="736"/>
      <c r="O3" s="2"/>
    </row>
    <row r="4" spans="1:15" x14ac:dyDescent="0.3">
      <c r="A4" s="852" t="s">
        <v>244</v>
      </c>
      <c r="B4" s="852"/>
      <c r="C4" s="852"/>
      <c r="D4" s="852"/>
      <c r="E4" s="852"/>
      <c r="F4" s="852"/>
      <c r="G4" s="852"/>
      <c r="H4" s="852"/>
      <c r="I4" s="852"/>
      <c r="J4" s="852"/>
      <c r="K4" s="852"/>
      <c r="L4" s="852"/>
      <c r="M4" s="852"/>
      <c r="N4" s="852"/>
      <c r="O4" s="2"/>
    </row>
    <row r="5" spans="1:15" x14ac:dyDescent="0.3">
      <c r="A5" s="581"/>
      <c r="B5" s="581"/>
      <c r="C5" s="581"/>
      <c r="D5" s="581"/>
      <c r="E5" s="581"/>
      <c r="F5" s="581"/>
      <c r="G5" s="581"/>
      <c r="H5" s="581"/>
      <c r="I5" s="581"/>
      <c r="J5" s="581"/>
      <c r="K5" s="581"/>
      <c r="L5" s="581"/>
      <c r="M5" s="581"/>
      <c r="N5" s="581"/>
      <c r="O5" s="2"/>
    </row>
    <row r="6" spans="1:15" x14ac:dyDescent="0.3">
      <c r="A6" s="588" t="s">
        <v>1631</v>
      </c>
      <c r="B6" s="591"/>
      <c r="C6" s="591"/>
      <c r="D6" s="591"/>
      <c r="E6" s="581"/>
      <c r="F6" s="581"/>
      <c r="G6" s="581"/>
      <c r="H6" s="581"/>
      <c r="I6" s="581"/>
      <c r="J6" s="581"/>
      <c r="K6" s="581"/>
      <c r="L6" s="581"/>
      <c r="M6" s="581"/>
      <c r="N6" s="581"/>
      <c r="O6" s="2"/>
    </row>
    <row r="7" spans="1:15" x14ac:dyDescent="0.3">
      <c r="A7" s="609" t="s">
        <v>200</v>
      </c>
      <c r="B7" s="588" t="s">
        <v>1632</v>
      </c>
      <c r="C7" s="591"/>
      <c r="D7" s="591"/>
      <c r="E7" s="581"/>
      <c r="F7" s="581"/>
      <c r="G7" s="581"/>
      <c r="H7" s="581"/>
      <c r="I7" s="581"/>
      <c r="J7" s="581"/>
      <c r="K7" s="581"/>
      <c r="L7" s="581"/>
      <c r="M7" s="581"/>
      <c r="N7" s="581"/>
      <c r="O7" s="2"/>
    </row>
    <row r="8" spans="1:15" x14ac:dyDescent="0.3">
      <c r="A8" s="609" t="s">
        <v>201</v>
      </c>
      <c r="B8" s="588" t="s">
        <v>1633</v>
      </c>
      <c r="C8" s="591"/>
      <c r="D8" s="591"/>
      <c r="E8" s="581"/>
      <c r="F8" s="581"/>
      <c r="G8" s="581"/>
      <c r="H8" s="581"/>
      <c r="I8" s="581"/>
      <c r="J8" s="581"/>
      <c r="K8" s="581"/>
      <c r="L8" s="581"/>
      <c r="M8" s="581"/>
      <c r="N8" s="581"/>
      <c r="O8" s="2"/>
    </row>
    <row r="9" spans="1:15" x14ac:dyDescent="0.3">
      <c r="A9" s="53"/>
      <c r="B9" s="2"/>
      <c r="C9" s="2"/>
      <c r="D9" s="2"/>
      <c r="E9" s="2"/>
      <c r="F9" s="2"/>
      <c r="G9" s="2"/>
      <c r="H9" s="2"/>
      <c r="I9" s="2"/>
      <c r="J9" s="2"/>
      <c r="K9" s="2"/>
      <c r="L9" s="2"/>
      <c r="M9" s="2"/>
      <c r="N9" s="2"/>
      <c r="O9" s="2"/>
    </row>
    <row r="10" spans="1:15" ht="15" customHeight="1" x14ac:dyDescent="0.3">
      <c r="A10" s="789" t="s">
        <v>1548</v>
      </c>
      <c r="B10" s="789"/>
      <c r="C10" s="789"/>
      <c r="D10" s="789"/>
      <c r="E10" s="789"/>
      <c r="F10" s="789"/>
      <c r="G10" s="789"/>
      <c r="H10" s="789"/>
      <c r="I10" s="789"/>
      <c r="J10" s="789"/>
      <c r="K10" s="789"/>
      <c r="L10" s="789"/>
      <c r="M10" s="789"/>
      <c r="N10" s="789"/>
      <c r="O10" s="2"/>
    </row>
    <row r="11" spans="1:15" ht="17.25" customHeight="1" x14ac:dyDescent="0.3">
      <c r="A11" s="533">
        <v>1</v>
      </c>
      <c r="B11" s="789" t="s">
        <v>1547</v>
      </c>
      <c r="C11" s="789"/>
      <c r="D11" s="789"/>
      <c r="E11" s="789"/>
      <c r="F11" s="789"/>
      <c r="G11" s="789"/>
      <c r="H11" s="789"/>
      <c r="I11" s="789"/>
      <c r="J11" s="789"/>
      <c r="K11" s="789"/>
      <c r="L11" s="789"/>
      <c r="M11" s="789"/>
      <c r="N11" s="789"/>
      <c r="O11" s="2"/>
    </row>
    <row r="12" spans="1:15" ht="15" customHeight="1" x14ac:dyDescent="0.3">
      <c r="A12" s="53">
        <v>2</v>
      </c>
      <c r="B12" s="736" t="s">
        <v>139</v>
      </c>
      <c r="C12" s="736"/>
      <c r="D12" s="736"/>
      <c r="E12" s="736"/>
      <c r="F12" s="736"/>
      <c r="G12" s="736"/>
      <c r="H12" s="736"/>
      <c r="I12" s="736"/>
      <c r="J12" s="736"/>
      <c r="K12" s="736"/>
      <c r="L12" s="736"/>
      <c r="M12" s="736"/>
      <c r="N12" s="736"/>
      <c r="O12" s="2"/>
    </row>
    <row r="13" spans="1:15" ht="15" customHeight="1" x14ac:dyDescent="0.3">
      <c r="A13" s="53">
        <v>3</v>
      </c>
      <c r="B13" s="736" t="s">
        <v>140</v>
      </c>
      <c r="C13" s="736"/>
      <c r="D13" s="736"/>
      <c r="E13" s="736"/>
      <c r="F13" s="736"/>
      <c r="G13" s="736"/>
      <c r="H13" s="736"/>
      <c r="I13" s="736"/>
      <c r="J13" s="736"/>
      <c r="K13" s="736"/>
      <c r="L13" s="736"/>
      <c r="M13" s="736"/>
      <c r="N13" s="736"/>
      <c r="O13" s="2"/>
    </row>
    <row r="14" spans="1:15" ht="15" customHeight="1" x14ac:dyDescent="0.3">
      <c r="A14" s="53">
        <v>4</v>
      </c>
      <c r="B14" s="736" t="s">
        <v>141</v>
      </c>
      <c r="C14" s="736"/>
      <c r="D14" s="736"/>
      <c r="E14" s="736"/>
      <c r="F14" s="736"/>
      <c r="G14" s="736"/>
      <c r="H14" s="736"/>
      <c r="I14" s="736"/>
      <c r="J14" s="736"/>
      <c r="K14" s="736"/>
      <c r="L14" s="736"/>
      <c r="M14" s="736"/>
      <c r="N14" s="736"/>
      <c r="O14" s="2"/>
    </row>
    <row r="15" spans="1:15" x14ac:dyDescent="0.3">
      <c r="A15" s="53"/>
      <c r="B15" s="2"/>
      <c r="C15" s="2"/>
      <c r="D15" s="2"/>
      <c r="E15" s="2"/>
      <c r="F15" s="2"/>
      <c r="G15" s="2"/>
      <c r="H15" s="2"/>
      <c r="I15" s="2"/>
      <c r="J15" s="2"/>
      <c r="K15" s="2"/>
      <c r="L15" s="2"/>
      <c r="M15" s="2"/>
      <c r="N15" s="2"/>
      <c r="O15" s="2"/>
    </row>
    <row r="16" spans="1:15" x14ac:dyDescent="0.3">
      <c r="A16" s="553">
        <v>1</v>
      </c>
      <c r="B16" s="26" t="s">
        <v>258</v>
      </c>
      <c r="C16" s="2"/>
      <c r="D16" s="2"/>
      <c r="E16" s="2"/>
      <c r="F16" s="2"/>
      <c r="G16" s="2"/>
      <c r="H16" s="2"/>
      <c r="I16" s="2"/>
      <c r="J16" s="2"/>
      <c r="K16" s="2"/>
      <c r="L16" s="2"/>
      <c r="M16" s="2"/>
      <c r="N16" s="2"/>
      <c r="O16" s="2"/>
    </row>
    <row r="17" spans="1:15" ht="14.25" customHeight="1" x14ac:dyDescent="0.3">
      <c r="A17" s="53"/>
      <c r="B17" s="789" t="s">
        <v>1549</v>
      </c>
      <c r="C17" s="789"/>
      <c r="D17" s="789"/>
      <c r="E17" s="789"/>
      <c r="F17" s="789"/>
      <c r="G17" s="789"/>
      <c r="H17" s="789"/>
      <c r="I17" s="789"/>
      <c r="J17" s="789"/>
      <c r="K17" s="789"/>
      <c r="L17" s="789"/>
      <c r="M17" s="789"/>
      <c r="N17" s="789"/>
      <c r="O17" s="2"/>
    </row>
    <row r="18" spans="1:15" x14ac:dyDescent="0.3">
      <c r="A18" s="53"/>
      <c r="B18" s="2"/>
      <c r="C18" s="2"/>
      <c r="D18" s="2"/>
      <c r="E18" s="2"/>
      <c r="F18" s="2"/>
      <c r="G18" s="2"/>
      <c r="H18" s="2"/>
      <c r="I18" s="2"/>
      <c r="J18" s="2"/>
      <c r="K18" s="2"/>
      <c r="L18" s="2"/>
      <c r="M18" s="2"/>
      <c r="N18" s="2"/>
      <c r="O18" s="2"/>
    </row>
    <row r="19" spans="1:15" s="118" customFormat="1" ht="90" customHeight="1" x14ac:dyDescent="0.3">
      <c r="A19" s="533"/>
      <c r="B19" s="736" t="s">
        <v>1550</v>
      </c>
      <c r="C19" s="736"/>
      <c r="D19" s="736"/>
      <c r="E19" s="736"/>
      <c r="F19" s="736"/>
      <c r="G19" s="114"/>
      <c r="H19" s="546"/>
      <c r="I19" s="117"/>
      <c r="J19" s="117"/>
      <c r="K19" s="117"/>
      <c r="L19" s="534" t="s">
        <v>1555</v>
      </c>
      <c r="M19" s="117"/>
      <c r="N19" s="535"/>
      <c r="O19" s="114"/>
    </row>
    <row r="20" spans="1:15" ht="31.5" customHeight="1" x14ac:dyDescent="0.3">
      <c r="A20" s="53"/>
      <c r="B20" s="789" t="s">
        <v>1551</v>
      </c>
      <c r="C20" s="789"/>
      <c r="D20" s="789"/>
      <c r="E20" s="789"/>
      <c r="F20" s="789"/>
      <c r="G20" s="114"/>
      <c r="H20" s="543"/>
      <c r="I20" s="851" t="s">
        <v>1556</v>
      </c>
      <c r="J20" s="851"/>
      <c r="K20" s="116"/>
      <c r="L20" s="116"/>
      <c r="M20" s="116"/>
      <c r="N20" s="536"/>
      <c r="O20" s="2"/>
    </row>
    <row r="21" spans="1:15" ht="16.5" customHeight="1" x14ac:dyDescent="0.3">
      <c r="A21" s="53"/>
      <c r="B21" s="789" t="s">
        <v>1552</v>
      </c>
      <c r="C21" s="789"/>
      <c r="D21" s="789"/>
      <c r="E21" s="789"/>
      <c r="F21" s="789"/>
      <c r="G21" s="114"/>
      <c r="H21" s="543"/>
      <c r="I21" s="845" t="s">
        <v>1557</v>
      </c>
      <c r="J21" s="845"/>
      <c r="K21" s="116"/>
      <c r="L21" s="116"/>
      <c r="M21" s="116"/>
      <c r="N21" s="537"/>
      <c r="O21" s="2"/>
    </row>
    <row r="22" spans="1:15" ht="33.75" customHeight="1" x14ac:dyDescent="0.3">
      <c r="A22" s="53"/>
      <c r="B22" s="789" t="s">
        <v>1553</v>
      </c>
      <c r="C22" s="789"/>
      <c r="D22" s="789"/>
      <c r="E22" s="789"/>
      <c r="F22" s="789"/>
      <c r="G22" s="2"/>
      <c r="H22" s="23"/>
      <c r="I22" s="845"/>
      <c r="J22" s="845"/>
      <c r="K22" s="14"/>
      <c r="L22" s="14"/>
      <c r="M22" s="14"/>
      <c r="N22" s="21"/>
      <c r="O22" s="2"/>
    </row>
    <row r="23" spans="1:15" x14ac:dyDescent="0.3">
      <c r="A23" s="53"/>
      <c r="B23" s="2"/>
      <c r="C23" s="2"/>
      <c r="D23" s="2"/>
      <c r="E23" s="2"/>
      <c r="F23" s="2"/>
      <c r="G23" s="2"/>
      <c r="H23" s="23"/>
      <c r="I23" s="14"/>
      <c r="J23" s="14"/>
      <c r="K23" s="14"/>
      <c r="L23" s="14"/>
      <c r="M23" s="14"/>
      <c r="N23" s="21"/>
      <c r="O23" s="2"/>
    </row>
    <row r="24" spans="1:15" ht="43.5" customHeight="1" x14ac:dyDescent="0.3">
      <c r="A24" s="53"/>
      <c r="B24" s="789" t="s">
        <v>1554</v>
      </c>
      <c r="C24" s="789"/>
      <c r="D24" s="789"/>
      <c r="E24" s="789"/>
      <c r="F24" s="789"/>
      <c r="G24" s="75"/>
      <c r="H24" s="215"/>
      <c r="I24" s="851" t="s">
        <v>1569</v>
      </c>
      <c r="J24" s="851"/>
      <c r="K24" s="17"/>
      <c r="L24" s="17"/>
      <c r="M24" s="538" t="s">
        <v>1563</v>
      </c>
      <c r="N24" s="539" t="s">
        <v>1564</v>
      </c>
      <c r="O24" s="2"/>
    </row>
    <row r="25" spans="1:15" ht="18.75" customHeight="1" x14ac:dyDescent="0.3">
      <c r="A25" s="53"/>
      <c r="B25" s="2"/>
      <c r="C25" s="2"/>
      <c r="D25" s="2"/>
      <c r="E25" s="2"/>
      <c r="F25" s="2"/>
      <c r="G25" s="2"/>
      <c r="H25" s="23"/>
      <c r="I25" s="844"/>
      <c r="J25" s="844"/>
      <c r="K25" s="14"/>
      <c r="L25" s="14"/>
      <c r="M25" s="14"/>
      <c r="N25" s="21"/>
      <c r="O25" s="2"/>
    </row>
    <row r="26" spans="1:15" ht="15.75" customHeight="1" x14ac:dyDescent="0.3">
      <c r="A26" s="553">
        <v>2</v>
      </c>
      <c r="B26" s="848" t="s">
        <v>142</v>
      </c>
      <c r="C26" s="848"/>
      <c r="D26" s="2"/>
      <c r="E26" s="2"/>
      <c r="F26" s="2"/>
      <c r="G26" s="2"/>
      <c r="H26" s="23"/>
      <c r="I26" s="550" t="s">
        <v>1558</v>
      </c>
      <c r="J26" s="550"/>
      <c r="K26" s="14"/>
      <c r="L26" s="14"/>
      <c r="M26" s="14"/>
      <c r="N26" s="21"/>
      <c r="O26" s="2"/>
    </row>
    <row r="27" spans="1:15" ht="15" customHeight="1" x14ac:dyDescent="0.3">
      <c r="A27" s="551" t="s">
        <v>185</v>
      </c>
      <c r="B27" s="845" t="s">
        <v>143</v>
      </c>
      <c r="C27" s="845"/>
      <c r="D27" s="845"/>
      <c r="E27" s="2"/>
      <c r="F27" s="2"/>
      <c r="G27" s="2"/>
      <c r="H27" s="23"/>
      <c r="I27" s="844" t="s">
        <v>1559</v>
      </c>
      <c r="J27" s="844"/>
      <c r="K27" s="14"/>
      <c r="L27" s="14"/>
      <c r="M27" s="14"/>
      <c r="N27" s="21"/>
      <c r="O27" s="2"/>
    </row>
    <row r="28" spans="1:15" ht="32.25" customHeight="1" x14ac:dyDescent="0.3">
      <c r="A28" s="552" t="s">
        <v>1572</v>
      </c>
      <c r="B28" s="844" t="s">
        <v>1571</v>
      </c>
      <c r="C28" s="844"/>
      <c r="D28" s="844"/>
      <c r="E28" s="2"/>
      <c r="F28" s="2"/>
      <c r="G28" s="2"/>
      <c r="H28" s="23"/>
      <c r="I28" s="844"/>
      <c r="J28" s="844"/>
      <c r="K28" s="14"/>
      <c r="L28" s="849" t="s">
        <v>1562</v>
      </c>
      <c r="M28" s="14"/>
      <c r="N28" s="540" t="s">
        <v>1528</v>
      </c>
      <c r="O28" s="2"/>
    </row>
    <row r="29" spans="1:15" ht="17.25" customHeight="1" x14ac:dyDescent="0.3">
      <c r="A29" s="551" t="s">
        <v>185</v>
      </c>
      <c r="B29" s="845" t="s">
        <v>144</v>
      </c>
      <c r="C29" s="845"/>
      <c r="D29" s="845"/>
      <c r="E29" s="2"/>
      <c r="F29" s="2"/>
      <c r="G29" s="2"/>
      <c r="H29" s="23"/>
      <c r="I29" s="548" t="s">
        <v>1560</v>
      </c>
      <c r="J29" s="14"/>
      <c r="K29" s="14"/>
      <c r="L29" s="850"/>
      <c r="M29" s="14"/>
      <c r="N29" s="21"/>
      <c r="O29" s="2"/>
    </row>
    <row r="30" spans="1:15" x14ac:dyDescent="0.3">
      <c r="A30" s="551" t="s">
        <v>185</v>
      </c>
      <c r="B30" s="845" t="s">
        <v>145</v>
      </c>
      <c r="C30" s="845"/>
      <c r="D30" s="845"/>
      <c r="E30" s="2"/>
      <c r="F30" s="2"/>
      <c r="G30" s="2"/>
      <c r="H30" s="23"/>
      <c r="I30" s="737" t="s">
        <v>1570</v>
      </c>
      <c r="J30" s="737"/>
      <c r="K30" s="14"/>
      <c r="L30" s="14"/>
      <c r="M30" s="14"/>
      <c r="N30" s="541" t="s">
        <v>1527</v>
      </c>
      <c r="O30" s="2"/>
    </row>
    <row r="31" spans="1:15" x14ac:dyDescent="0.3">
      <c r="A31" s="551" t="s">
        <v>185</v>
      </c>
      <c r="B31" s="812" t="s">
        <v>146</v>
      </c>
      <c r="C31" s="812"/>
      <c r="D31" s="812"/>
      <c r="E31" s="2"/>
      <c r="F31" s="2"/>
      <c r="G31" s="2"/>
      <c r="H31" s="23"/>
      <c r="I31" s="323"/>
      <c r="J31" s="14"/>
      <c r="K31" s="14"/>
      <c r="L31" s="14"/>
      <c r="M31" s="14"/>
      <c r="N31" s="21"/>
      <c r="O31" s="2"/>
    </row>
    <row r="32" spans="1:15" ht="15" customHeight="1" x14ac:dyDescent="0.3">
      <c r="A32" s="551" t="s">
        <v>185</v>
      </c>
      <c r="B32" s="812" t="s">
        <v>147</v>
      </c>
      <c r="C32" s="812"/>
      <c r="D32" s="812"/>
      <c r="E32" s="88"/>
      <c r="F32" s="88"/>
      <c r="G32" s="88"/>
      <c r="H32" s="542"/>
      <c r="I32" s="578" t="s">
        <v>1561</v>
      </c>
      <c r="J32" s="582"/>
      <c r="K32" s="14"/>
      <c r="L32" s="14"/>
      <c r="M32" s="14"/>
      <c r="N32" s="21"/>
      <c r="O32" s="2"/>
    </row>
    <row r="33" spans="1:15" ht="15" customHeight="1" x14ac:dyDescent="0.3">
      <c r="A33" s="551" t="s">
        <v>185</v>
      </c>
      <c r="B33" s="812" t="s">
        <v>148</v>
      </c>
      <c r="C33" s="812"/>
      <c r="D33" s="812"/>
      <c r="E33" s="116"/>
      <c r="F33" s="116"/>
      <c r="G33" s="116"/>
      <c r="H33" s="543"/>
      <c r="I33" s="549" t="s">
        <v>1566</v>
      </c>
      <c r="J33" s="14"/>
      <c r="K33" s="14"/>
      <c r="L33" s="14"/>
      <c r="M33" s="846" t="s">
        <v>1565</v>
      </c>
      <c r="N33" s="847"/>
      <c r="O33" s="2"/>
    </row>
    <row r="34" spans="1:15" ht="15" customHeight="1" x14ac:dyDescent="0.3">
      <c r="A34" s="551" t="s">
        <v>185</v>
      </c>
      <c r="B34" s="812" t="s">
        <v>149</v>
      </c>
      <c r="C34" s="812"/>
      <c r="D34" s="812"/>
      <c r="E34" s="116"/>
      <c r="F34" s="116"/>
      <c r="G34" s="116"/>
      <c r="H34" s="543"/>
      <c r="I34" s="549" t="s">
        <v>1567</v>
      </c>
      <c r="J34" s="14"/>
      <c r="K34" s="14"/>
      <c r="L34" s="14"/>
      <c r="M34" s="846"/>
      <c r="N34" s="847"/>
      <c r="O34" s="2"/>
    </row>
    <row r="35" spans="1:15" ht="15" customHeight="1" x14ac:dyDescent="0.3">
      <c r="A35" s="551" t="s">
        <v>185</v>
      </c>
      <c r="B35" s="845" t="s">
        <v>150</v>
      </c>
      <c r="C35" s="845"/>
      <c r="D35" s="845"/>
      <c r="E35" s="116"/>
      <c r="F35" s="116"/>
      <c r="G35" s="116"/>
      <c r="H35" s="543"/>
      <c r="I35" s="549" t="s">
        <v>1568</v>
      </c>
      <c r="J35" s="14"/>
      <c r="K35" s="14"/>
      <c r="L35" s="14"/>
      <c r="M35" s="846"/>
      <c r="N35" s="847"/>
      <c r="O35" s="2"/>
    </row>
    <row r="36" spans="1:15" ht="15" customHeight="1" x14ac:dyDescent="0.35">
      <c r="A36" s="551" t="s">
        <v>185</v>
      </c>
      <c r="B36" s="416" t="s">
        <v>151</v>
      </c>
      <c r="C36" s="416"/>
      <c r="D36" s="416"/>
      <c r="E36" s="416"/>
      <c r="F36" s="416"/>
      <c r="G36" s="416"/>
      <c r="H36" s="544"/>
      <c r="I36" s="547"/>
      <c r="J36" s="4"/>
      <c r="K36" s="4"/>
      <c r="L36" s="4"/>
      <c r="M36" s="545"/>
      <c r="N36" s="5"/>
      <c r="O36" s="2"/>
    </row>
    <row r="37" spans="1:15" x14ac:dyDescent="0.3">
      <c r="A37" s="551" t="s">
        <v>185</v>
      </c>
      <c r="B37" s="416" t="s">
        <v>21</v>
      </c>
      <c r="C37" s="416"/>
      <c r="D37" s="416"/>
      <c r="E37" s="416"/>
      <c r="F37" s="416"/>
      <c r="G37" s="416"/>
      <c r="H37" s="416"/>
      <c r="I37" s="416"/>
      <c r="J37" s="2"/>
      <c r="K37" s="2"/>
      <c r="L37" s="2"/>
      <c r="M37" s="2"/>
      <c r="N37" s="2"/>
      <c r="O37" s="2"/>
    </row>
    <row r="38" spans="1:15" ht="15" customHeight="1" x14ac:dyDescent="0.3">
      <c r="A38" s="18"/>
      <c r="B38" s="416"/>
      <c r="C38" s="416"/>
      <c r="D38" s="416"/>
      <c r="E38" s="416"/>
      <c r="F38" s="416"/>
      <c r="G38" s="416"/>
      <c r="H38" s="416"/>
      <c r="I38" s="416"/>
      <c r="J38" s="2"/>
      <c r="K38" s="2"/>
      <c r="L38" s="2"/>
      <c r="M38" s="2"/>
      <c r="N38" s="2"/>
      <c r="O38" s="2"/>
    </row>
    <row r="39" spans="1:15" ht="15" customHeight="1" x14ac:dyDescent="0.3">
      <c r="A39" s="15">
        <v>3</v>
      </c>
      <c r="B39" s="805" t="s">
        <v>140</v>
      </c>
      <c r="C39" s="805"/>
      <c r="D39" s="805"/>
      <c r="E39" s="805"/>
      <c r="F39" s="805"/>
      <c r="G39" s="805"/>
      <c r="H39" s="805"/>
      <c r="I39" s="805"/>
      <c r="J39" s="2"/>
      <c r="K39" s="2"/>
      <c r="L39" s="2"/>
      <c r="M39" s="2"/>
      <c r="N39" s="2"/>
      <c r="O39" s="2"/>
    </row>
    <row r="40" spans="1:15" x14ac:dyDescent="0.3">
      <c r="A40" s="18" t="s">
        <v>200</v>
      </c>
      <c r="B40" s="838" t="s">
        <v>157</v>
      </c>
      <c r="C40" s="838"/>
      <c r="D40" s="838"/>
      <c r="E40" s="838"/>
      <c r="F40" s="838"/>
      <c r="G40" s="838"/>
      <c r="H40" s="838"/>
      <c r="I40" s="838"/>
      <c r="J40" s="2"/>
      <c r="K40" s="2"/>
      <c r="L40" s="2"/>
      <c r="M40" s="2"/>
      <c r="N40" s="2"/>
      <c r="O40" s="2"/>
    </row>
    <row r="41" spans="1:15" x14ac:dyDescent="0.3">
      <c r="A41" s="18"/>
      <c r="B41" s="839" t="s">
        <v>233</v>
      </c>
      <c r="C41" s="839"/>
      <c r="D41" s="839"/>
      <c r="E41" s="839"/>
      <c r="F41" s="839"/>
      <c r="G41" s="839"/>
      <c r="H41" s="839"/>
      <c r="I41" s="839"/>
      <c r="J41" s="2"/>
      <c r="K41" s="2"/>
      <c r="L41" s="2"/>
      <c r="M41" s="2"/>
      <c r="N41" s="2"/>
      <c r="O41" s="2"/>
    </row>
    <row r="42" spans="1:15" x14ac:dyDescent="0.3">
      <c r="A42" s="18"/>
      <c r="B42" s="839" t="s">
        <v>234</v>
      </c>
      <c r="C42" s="839"/>
      <c r="D42" s="839"/>
      <c r="E42" s="839"/>
      <c r="F42" s="839"/>
      <c r="G42" s="839"/>
      <c r="H42" s="839"/>
      <c r="I42" s="839"/>
      <c r="J42" s="2"/>
      <c r="K42" s="2"/>
      <c r="L42" s="2"/>
      <c r="M42" s="2"/>
      <c r="N42" s="2"/>
      <c r="O42" s="2"/>
    </row>
    <row r="43" spans="1:15" x14ac:dyDescent="0.3">
      <c r="A43" s="53"/>
      <c r="B43" s="839" t="s">
        <v>235</v>
      </c>
      <c r="C43" s="839"/>
      <c r="D43" s="839"/>
      <c r="E43" s="839"/>
      <c r="F43" s="839"/>
      <c r="G43" s="839"/>
      <c r="H43" s="839"/>
      <c r="I43" s="839"/>
      <c r="J43" s="2"/>
      <c r="K43" s="2"/>
      <c r="L43" s="2"/>
      <c r="M43" s="2"/>
      <c r="N43" s="2"/>
      <c r="O43" s="2"/>
    </row>
    <row r="44" spans="1:15" x14ac:dyDescent="0.3">
      <c r="A44" s="53"/>
      <c r="B44" s="844" t="s">
        <v>152</v>
      </c>
      <c r="C44" s="844"/>
      <c r="D44" s="844"/>
      <c r="E44" s="844"/>
      <c r="F44" s="844"/>
      <c r="G44" s="844"/>
      <c r="H44" s="844"/>
      <c r="I44" s="844"/>
      <c r="J44" s="2"/>
      <c r="K44" s="2"/>
      <c r="L44" s="2"/>
      <c r="M44" s="2"/>
      <c r="N44" s="2"/>
      <c r="O44" s="2"/>
    </row>
    <row r="45" spans="1:15" ht="15" customHeight="1" x14ac:dyDescent="0.3">
      <c r="A45" s="415" t="s">
        <v>201</v>
      </c>
      <c r="B45" s="838" t="s">
        <v>158</v>
      </c>
      <c r="C45" s="838"/>
      <c r="D45" s="838"/>
      <c r="E45" s="838"/>
      <c r="F45" s="838"/>
      <c r="G45" s="838"/>
      <c r="H45" s="838"/>
      <c r="I45" s="838"/>
      <c r="J45" s="2"/>
      <c r="K45" s="2"/>
      <c r="L45" s="2"/>
      <c r="M45" s="2"/>
      <c r="N45" s="2"/>
      <c r="O45" s="2"/>
    </row>
    <row r="46" spans="1:15" ht="15" customHeight="1" x14ac:dyDescent="0.3">
      <c r="A46" s="53"/>
      <c r="B46" s="839" t="s">
        <v>236</v>
      </c>
      <c r="C46" s="839"/>
      <c r="D46" s="839"/>
      <c r="E46" s="839"/>
      <c r="F46" s="839"/>
      <c r="G46" s="839"/>
      <c r="H46" s="839"/>
      <c r="I46" s="839"/>
      <c r="J46" s="2"/>
      <c r="K46" s="2"/>
      <c r="L46" s="2"/>
      <c r="M46" s="2"/>
      <c r="N46" s="2"/>
      <c r="O46" s="2"/>
    </row>
    <row r="47" spans="1:15" ht="15" customHeight="1" x14ac:dyDescent="0.3">
      <c r="A47" s="53"/>
      <c r="B47" s="840" t="s">
        <v>237</v>
      </c>
      <c r="C47" s="840"/>
      <c r="D47" s="840"/>
      <c r="E47" s="840"/>
      <c r="F47" s="840"/>
      <c r="G47" s="840"/>
      <c r="H47" s="840"/>
      <c r="I47" s="840"/>
      <c r="J47" s="2"/>
      <c r="K47" s="2"/>
      <c r="L47" s="2"/>
      <c r="M47" s="2"/>
      <c r="N47" s="2"/>
      <c r="O47" s="2"/>
    </row>
    <row r="48" spans="1:15" ht="15" customHeight="1" x14ac:dyDescent="0.3">
      <c r="A48" s="53"/>
      <c r="B48" s="840" t="s">
        <v>238</v>
      </c>
      <c r="C48" s="840"/>
      <c r="D48" s="840"/>
      <c r="E48" s="840"/>
      <c r="F48" s="840"/>
      <c r="G48" s="840"/>
      <c r="H48" s="840"/>
      <c r="I48" s="840"/>
      <c r="J48" s="2"/>
      <c r="K48" s="2"/>
      <c r="L48" s="2"/>
      <c r="M48" s="2"/>
      <c r="N48" s="2"/>
      <c r="O48" s="2"/>
    </row>
    <row r="49" spans="1:15" x14ac:dyDescent="0.3">
      <c r="A49" s="53"/>
      <c r="B49" s="2"/>
      <c r="C49" s="2"/>
      <c r="D49" s="2"/>
      <c r="E49" s="2"/>
      <c r="F49" s="2"/>
      <c r="G49" s="2"/>
      <c r="H49" s="2"/>
      <c r="I49" s="2"/>
      <c r="J49" s="2"/>
      <c r="K49" s="2"/>
      <c r="L49" s="2"/>
      <c r="M49" s="2"/>
      <c r="N49" s="2"/>
      <c r="O49" s="2"/>
    </row>
    <row r="50" spans="1:15" x14ac:dyDescent="0.3">
      <c r="A50" s="553">
        <v>4</v>
      </c>
      <c r="B50" s="841" t="s">
        <v>153</v>
      </c>
      <c r="C50" s="841"/>
      <c r="D50" s="841"/>
      <c r="E50" s="841"/>
      <c r="F50" s="841"/>
      <c r="G50" s="841"/>
      <c r="H50" s="841"/>
      <c r="I50" s="841"/>
      <c r="J50" s="841"/>
      <c r="K50" s="841"/>
      <c r="L50" s="2"/>
      <c r="M50" s="2"/>
      <c r="N50" s="2"/>
      <c r="O50" s="2"/>
    </row>
    <row r="51" spans="1:15" x14ac:dyDescent="0.3">
      <c r="A51" s="53" t="s">
        <v>200</v>
      </c>
      <c r="B51" s="842" t="s">
        <v>1544</v>
      </c>
      <c r="C51" s="842"/>
      <c r="D51" s="842"/>
      <c r="E51" s="842"/>
      <c r="F51" s="205" t="s">
        <v>1545</v>
      </c>
      <c r="G51" s="843"/>
      <c r="H51" s="843"/>
      <c r="I51" s="843"/>
      <c r="J51" s="843"/>
      <c r="K51" s="2"/>
      <c r="L51" s="2"/>
      <c r="M51" s="2"/>
      <c r="N51" s="2"/>
      <c r="O51" s="2"/>
    </row>
    <row r="52" spans="1:15" x14ac:dyDescent="0.3">
      <c r="A52" s="53"/>
      <c r="B52" s="812" t="s">
        <v>154</v>
      </c>
      <c r="C52" s="812"/>
      <c r="D52" s="812"/>
      <c r="E52" s="812"/>
      <c r="F52" s="812"/>
      <c r="G52" s="812"/>
      <c r="H52" s="812"/>
      <c r="I52" s="812"/>
      <c r="J52" s="812"/>
      <c r="K52" s="812"/>
      <c r="L52" s="2"/>
      <c r="M52" s="2"/>
      <c r="N52" s="2"/>
      <c r="O52" s="2"/>
    </row>
    <row r="53" spans="1:15" x14ac:dyDescent="0.3">
      <c r="A53" s="53"/>
      <c r="B53" s="812" t="s">
        <v>222</v>
      </c>
      <c r="C53" s="812"/>
      <c r="D53" s="812"/>
      <c r="E53" s="812"/>
      <c r="F53" s="812"/>
      <c r="G53" s="812"/>
      <c r="H53" s="812"/>
      <c r="I53" s="812"/>
      <c r="J53" s="812"/>
      <c r="K53" s="812"/>
      <c r="L53" s="2"/>
      <c r="M53" s="2"/>
      <c r="N53" s="2"/>
      <c r="O53" s="2"/>
    </row>
    <row r="54" spans="1:15" x14ac:dyDescent="0.3">
      <c r="A54" s="53"/>
      <c r="B54" s="812" t="s">
        <v>177</v>
      </c>
      <c r="C54" s="812"/>
      <c r="D54" s="812"/>
      <c r="E54" s="812"/>
      <c r="F54" s="812"/>
      <c r="G54" s="812"/>
      <c r="H54" s="812"/>
      <c r="I54" s="812"/>
      <c r="J54" s="812"/>
      <c r="K54" s="812"/>
      <c r="L54" s="2"/>
      <c r="M54" s="2"/>
      <c r="N54" s="2"/>
      <c r="O54" s="2"/>
    </row>
    <row r="55" spans="1:15" x14ac:dyDescent="0.3">
      <c r="A55" s="53"/>
      <c r="B55" s="14"/>
      <c r="C55" s="2"/>
      <c r="D55" s="2"/>
      <c r="E55" s="2"/>
      <c r="F55" s="2"/>
      <c r="G55" s="2"/>
      <c r="H55" s="2"/>
      <c r="I55" s="2"/>
      <c r="J55" s="2"/>
      <c r="K55" s="2"/>
      <c r="L55" s="2"/>
      <c r="M55" s="2"/>
      <c r="N55" s="2"/>
      <c r="O55" s="2"/>
    </row>
    <row r="56" spans="1:15" x14ac:dyDescent="0.3">
      <c r="A56" s="2"/>
      <c r="B56" s="812" t="s">
        <v>178</v>
      </c>
      <c r="C56" s="812"/>
      <c r="D56" s="812"/>
      <c r="E56" s="812"/>
      <c r="F56" s="812"/>
      <c r="G56" s="812"/>
      <c r="H56" s="812"/>
      <c r="I56" s="812"/>
      <c r="J56" s="812"/>
      <c r="K56" s="812"/>
      <c r="L56" s="812"/>
      <c r="M56" s="812"/>
      <c r="N56" s="2"/>
      <c r="O56" s="2"/>
    </row>
    <row r="57" spans="1:15" x14ac:dyDescent="0.3">
      <c r="A57" s="53"/>
      <c r="B57" s="2"/>
      <c r="C57" s="2"/>
      <c r="D57" s="2"/>
      <c r="E57" s="2"/>
      <c r="F57" s="2"/>
      <c r="G57" s="2"/>
      <c r="H57" s="2"/>
      <c r="I57" s="2"/>
      <c r="J57" s="2"/>
      <c r="K57" s="2"/>
      <c r="L57" s="2"/>
      <c r="M57" s="2"/>
      <c r="N57" s="2"/>
      <c r="O57" s="2"/>
    </row>
    <row r="58" spans="1:15" x14ac:dyDescent="0.3">
      <c r="A58" s="53"/>
      <c r="B58" s="2"/>
      <c r="C58" s="2"/>
      <c r="D58" s="2"/>
      <c r="E58" s="2"/>
      <c r="F58" s="2"/>
      <c r="G58" s="2"/>
      <c r="H58" s="2"/>
      <c r="I58" s="2"/>
      <c r="J58" s="2"/>
      <c r="K58" s="2"/>
      <c r="L58" s="2"/>
      <c r="M58" s="2"/>
      <c r="N58" s="2"/>
      <c r="O58" s="2"/>
    </row>
    <row r="59" spans="1:15" x14ac:dyDescent="0.3">
      <c r="A59" s="53"/>
      <c r="B59" s="2"/>
      <c r="C59" s="2"/>
      <c r="D59" s="2"/>
      <c r="E59" s="2"/>
      <c r="F59" s="2"/>
      <c r="G59" s="2"/>
      <c r="H59" s="2"/>
      <c r="I59" s="2"/>
      <c r="J59" s="2"/>
      <c r="K59" s="2"/>
      <c r="L59" s="2"/>
      <c r="M59" s="2"/>
      <c r="N59" s="2"/>
      <c r="O59" s="2"/>
    </row>
    <row r="60" spans="1:15" ht="16.5" customHeight="1" x14ac:dyDescent="0.3">
      <c r="A60" s="53"/>
      <c r="B60" s="2"/>
      <c r="C60" s="2"/>
      <c r="D60" s="2"/>
      <c r="E60" s="2"/>
      <c r="F60" s="2"/>
      <c r="G60" s="2"/>
      <c r="H60" s="2"/>
      <c r="I60" s="2"/>
      <c r="J60" s="2"/>
      <c r="K60" s="2"/>
      <c r="L60" s="2"/>
      <c r="M60" s="2"/>
      <c r="N60" s="2"/>
      <c r="O60" s="2"/>
    </row>
    <row r="61" spans="1:15" x14ac:dyDescent="0.3">
      <c r="A61" s="53"/>
      <c r="B61" s="2"/>
      <c r="C61" s="2"/>
      <c r="D61" s="2"/>
      <c r="E61" s="2"/>
      <c r="F61" s="2"/>
      <c r="G61" s="2"/>
      <c r="H61" s="2"/>
      <c r="I61" s="2"/>
      <c r="J61" s="2"/>
      <c r="K61" s="2"/>
      <c r="L61" s="2"/>
      <c r="M61" s="2"/>
      <c r="N61" s="2"/>
      <c r="O61" s="2"/>
    </row>
    <row r="62" spans="1:15" x14ac:dyDescent="0.3">
      <c r="A62" s="53"/>
      <c r="B62" s="2"/>
      <c r="C62" s="2"/>
      <c r="D62" s="2"/>
      <c r="E62" s="2"/>
      <c r="F62" s="2"/>
      <c r="G62" s="2"/>
      <c r="H62" s="2"/>
      <c r="I62" s="2"/>
      <c r="J62" s="2"/>
      <c r="K62" s="2"/>
      <c r="L62" s="2"/>
      <c r="M62" s="2"/>
      <c r="N62" s="2"/>
      <c r="O62" s="2"/>
    </row>
    <row r="63" spans="1:15" x14ac:dyDescent="0.3">
      <c r="A63" s="53"/>
      <c r="B63" s="2"/>
      <c r="C63" s="2"/>
      <c r="D63" s="2"/>
      <c r="E63" s="2"/>
      <c r="F63" s="2"/>
      <c r="G63" s="2"/>
      <c r="H63" s="2"/>
      <c r="I63" s="2"/>
      <c r="J63" s="2"/>
      <c r="K63" s="2"/>
      <c r="L63" s="2"/>
      <c r="M63" s="2"/>
      <c r="N63" s="2"/>
      <c r="O63" s="2"/>
    </row>
    <row r="64" spans="1:15" x14ac:dyDescent="0.3">
      <c r="A64" s="53"/>
      <c r="B64" s="2"/>
      <c r="C64" s="2"/>
      <c r="D64" s="2"/>
      <c r="E64" s="2"/>
      <c r="F64" s="2"/>
      <c r="G64" s="2"/>
      <c r="H64" s="2"/>
      <c r="I64" s="2"/>
      <c r="J64" s="2"/>
      <c r="K64" s="2"/>
      <c r="L64" s="2"/>
      <c r="M64" s="2"/>
      <c r="N64" s="2"/>
      <c r="O64" s="2"/>
    </row>
    <row r="65" spans="1:15" x14ac:dyDescent="0.3">
      <c r="A65" s="53"/>
      <c r="B65" s="2"/>
      <c r="C65" s="2"/>
      <c r="D65" s="2"/>
      <c r="E65" s="2"/>
      <c r="F65" s="2"/>
      <c r="G65" s="2"/>
      <c r="H65" s="2"/>
      <c r="I65" s="2"/>
      <c r="J65" s="2"/>
      <c r="K65" s="2"/>
      <c r="L65" s="2"/>
      <c r="M65" s="2"/>
      <c r="N65" s="2"/>
      <c r="O65" s="2"/>
    </row>
    <row r="66" spans="1:15" x14ac:dyDescent="0.3">
      <c r="A66" s="53"/>
      <c r="B66" s="2"/>
      <c r="C66" s="2"/>
      <c r="D66" s="2"/>
      <c r="E66" s="2"/>
      <c r="F66" s="2"/>
      <c r="G66" s="2"/>
      <c r="H66" s="2"/>
      <c r="I66" s="2"/>
      <c r="J66" s="2"/>
      <c r="K66" s="2"/>
      <c r="L66" s="2"/>
      <c r="M66" s="2"/>
      <c r="N66" s="2"/>
      <c r="O66" s="2"/>
    </row>
    <row r="67" spans="1:15" x14ac:dyDescent="0.3">
      <c r="A67" s="53"/>
      <c r="B67" s="2"/>
      <c r="C67" s="2"/>
      <c r="D67" s="2"/>
      <c r="E67" s="2"/>
      <c r="F67" s="2"/>
      <c r="G67" s="2"/>
      <c r="H67" s="2"/>
      <c r="I67" s="2"/>
      <c r="J67" s="2"/>
      <c r="K67" s="2"/>
      <c r="L67" s="2"/>
      <c r="M67" s="2"/>
      <c r="N67" s="2"/>
      <c r="O67" s="2"/>
    </row>
    <row r="68" spans="1:15" x14ac:dyDescent="0.3">
      <c r="A68" s="53"/>
      <c r="B68" s="2"/>
      <c r="C68" s="2"/>
      <c r="D68" s="2"/>
      <c r="E68" s="2"/>
      <c r="F68" s="2"/>
      <c r="G68" s="2"/>
      <c r="H68" s="2"/>
      <c r="I68" s="2"/>
      <c r="J68" s="2"/>
      <c r="K68" s="2"/>
      <c r="L68" s="2"/>
      <c r="M68" s="2"/>
      <c r="N68" s="2"/>
      <c r="O68" s="2"/>
    </row>
    <row r="69" spans="1:15" x14ac:dyDescent="0.3">
      <c r="A69" s="53"/>
      <c r="B69" s="2"/>
      <c r="C69" s="2"/>
      <c r="D69" s="2"/>
      <c r="E69" s="2"/>
      <c r="F69" s="2"/>
      <c r="G69" s="2"/>
      <c r="H69" s="2"/>
      <c r="I69" s="2"/>
      <c r="J69" s="2"/>
      <c r="K69" s="2"/>
      <c r="L69" s="2"/>
      <c r="M69" s="2"/>
      <c r="N69" s="2"/>
      <c r="O69" s="2"/>
    </row>
    <row r="70" spans="1:15" x14ac:dyDescent="0.3">
      <c r="A70" s="53"/>
      <c r="B70" s="2"/>
      <c r="C70" s="2"/>
      <c r="D70" s="2"/>
      <c r="E70" s="2"/>
      <c r="F70" s="2"/>
      <c r="G70" s="2"/>
      <c r="H70" s="2"/>
      <c r="I70" s="2"/>
      <c r="J70" s="2"/>
      <c r="K70" s="2"/>
      <c r="L70" s="2"/>
      <c r="M70" s="2"/>
      <c r="N70" s="2"/>
      <c r="O70" s="2"/>
    </row>
    <row r="71" spans="1:15" x14ac:dyDescent="0.3">
      <c r="A71" s="53"/>
      <c r="B71" s="2"/>
      <c r="C71" s="2"/>
      <c r="D71" s="2"/>
      <c r="E71" s="2"/>
      <c r="F71" s="2"/>
      <c r="G71" s="2"/>
      <c r="H71" s="2"/>
      <c r="I71" s="2"/>
      <c r="J71" s="2"/>
      <c r="K71" s="2"/>
      <c r="L71" s="2"/>
      <c r="M71" s="2"/>
      <c r="N71" s="2"/>
      <c r="O71" s="2"/>
    </row>
    <row r="72" spans="1:15" x14ac:dyDescent="0.3">
      <c r="A72" s="53"/>
      <c r="B72" s="2"/>
      <c r="C72" s="2"/>
      <c r="D72" s="2"/>
      <c r="E72" s="2"/>
      <c r="F72" s="2"/>
      <c r="G72" s="2"/>
      <c r="H72" s="2"/>
      <c r="I72" s="2"/>
      <c r="J72" s="2"/>
      <c r="K72" s="2"/>
      <c r="L72" s="2"/>
      <c r="M72" s="2"/>
      <c r="N72" s="2"/>
      <c r="O72" s="2"/>
    </row>
    <row r="73" spans="1:15" x14ac:dyDescent="0.3">
      <c r="A73" s="53"/>
      <c r="B73" s="2"/>
      <c r="C73" s="2"/>
      <c r="D73" s="2"/>
      <c r="E73" s="2"/>
      <c r="F73" s="2"/>
      <c r="G73" s="2"/>
      <c r="H73" s="2"/>
      <c r="I73" s="2"/>
      <c r="J73" s="2"/>
      <c r="K73" s="2"/>
      <c r="L73" s="2"/>
      <c r="M73" s="2"/>
      <c r="N73" s="2"/>
      <c r="O73" s="2"/>
    </row>
    <row r="74" spans="1:15" x14ac:dyDescent="0.3">
      <c r="A74" s="53"/>
      <c r="B74" s="2"/>
      <c r="C74" s="2"/>
      <c r="D74" s="2"/>
      <c r="E74" s="2"/>
      <c r="F74" s="2"/>
      <c r="G74" s="2"/>
      <c r="H74" s="2"/>
      <c r="I74" s="2"/>
      <c r="J74" s="2"/>
      <c r="K74" s="2"/>
      <c r="L74" s="2"/>
      <c r="M74" s="2"/>
      <c r="N74" s="2"/>
      <c r="O74" s="2"/>
    </row>
    <row r="75" spans="1:15" x14ac:dyDescent="0.3">
      <c r="A75" s="53"/>
      <c r="B75" s="2"/>
      <c r="C75" s="2"/>
      <c r="D75" s="2"/>
      <c r="E75" s="2"/>
      <c r="F75" s="2"/>
      <c r="G75" s="2"/>
      <c r="H75" s="2"/>
      <c r="I75" s="2"/>
      <c r="J75" s="2"/>
      <c r="K75" s="2"/>
      <c r="L75" s="2"/>
      <c r="M75" s="2"/>
      <c r="N75" s="2"/>
      <c r="O75" s="2"/>
    </row>
    <row r="76" spans="1:15" x14ac:dyDescent="0.3">
      <c r="A76" s="53"/>
      <c r="B76" s="2"/>
      <c r="C76" s="2"/>
      <c r="D76" s="2"/>
      <c r="E76" s="2"/>
      <c r="F76" s="2"/>
      <c r="G76" s="2"/>
      <c r="H76" s="2"/>
      <c r="I76" s="2"/>
      <c r="J76" s="2"/>
      <c r="K76" s="2"/>
      <c r="L76" s="2"/>
      <c r="M76" s="2"/>
      <c r="N76" s="2"/>
      <c r="O76" s="2"/>
    </row>
    <row r="77" spans="1:15" x14ac:dyDescent="0.3">
      <c r="A77" s="53"/>
      <c r="B77" s="2"/>
      <c r="C77" s="2"/>
      <c r="D77" s="2"/>
      <c r="E77" s="2"/>
      <c r="F77" s="2"/>
      <c r="G77" s="2"/>
      <c r="H77" s="2"/>
      <c r="I77" s="2"/>
      <c r="J77" s="2"/>
      <c r="K77" s="2"/>
      <c r="L77" s="2"/>
      <c r="M77" s="2"/>
      <c r="N77" s="2"/>
      <c r="O77" s="2"/>
    </row>
    <row r="78" spans="1:15" x14ac:dyDescent="0.3">
      <c r="A78" s="53"/>
      <c r="B78" s="2"/>
      <c r="C78" s="2"/>
      <c r="D78" s="2"/>
      <c r="E78" s="2"/>
      <c r="F78" s="2"/>
      <c r="G78" s="2"/>
      <c r="H78" s="2"/>
      <c r="I78" s="2"/>
      <c r="J78" s="2"/>
      <c r="K78" s="2"/>
      <c r="L78" s="2"/>
      <c r="M78" s="2"/>
      <c r="N78" s="2"/>
      <c r="O78" s="2"/>
    </row>
    <row r="79" spans="1:15" x14ac:dyDescent="0.3">
      <c r="A79" s="53"/>
      <c r="B79" s="2" t="s">
        <v>155</v>
      </c>
      <c r="C79" s="2"/>
      <c r="D79" s="2"/>
      <c r="E79" s="2"/>
      <c r="F79" s="2"/>
      <c r="G79" s="2"/>
      <c r="H79" s="2"/>
      <c r="I79" s="2"/>
      <c r="J79" s="2"/>
      <c r="K79" s="2"/>
      <c r="L79" s="2"/>
      <c r="M79" s="2"/>
      <c r="N79" s="2"/>
      <c r="O79" s="2"/>
    </row>
    <row r="80" spans="1:15" x14ac:dyDescent="0.3">
      <c r="A80" s="53"/>
      <c r="B80" s="2" t="s">
        <v>1573</v>
      </c>
      <c r="C80" s="2"/>
      <c r="D80" s="2"/>
      <c r="E80" s="2"/>
      <c r="F80" s="2"/>
      <c r="G80" s="2"/>
      <c r="H80" s="2"/>
      <c r="I80" s="2"/>
      <c r="J80" s="2"/>
      <c r="K80" s="2"/>
      <c r="L80" s="2"/>
      <c r="M80" s="2"/>
      <c r="N80" s="2"/>
      <c r="O80" s="2"/>
    </row>
    <row r="81" spans="1:15" x14ac:dyDescent="0.3">
      <c r="A81" s="53"/>
      <c r="B81" s="2"/>
      <c r="C81" s="2"/>
      <c r="D81" s="2"/>
      <c r="E81" s="2"/>
      <c r="F81" s="2"/>
      <c r="G81" s="2"/>
      <c r="H81" s="2"/>
      <c r="I81" s="2"/>
      <c r="J81" s="2"/>
      <c r="K81" s="2"/>
      <c r="L81" s="2"/>
      <c r="M81" s="2"/>
      <c r="N81" s="2"/>
      <c r="O81" s="2"/>
    </row>
    <row r="82" spans="1:15" x14ac:dyDescent="0.3">
      <c r="A82" s="53"/>
      <c r="B82" s="812" t="s">
        <v>156</v>
      </c>
      <c r="C82" s="812"/>
      <c r="D82" s="812"/>
      <c r="E82" s="812"/>
      <c r="F82" s="812"/>
      <c r="G82" s="812"/>
      <c r="H82" s="812"/>
      <c r="I82" s="812"/>
      <c r="J82" s="812"/>
      <c r="K82" s="812"/>
      <c r="L82" s="812"/>
      <c r="M82" s="812"/>
      <c r="N82" s="812"/>
      <c r="O82" s="2"/>
    </row>
    <row r="83" spans="1:15" x14ac:dyDescent="0.3">
      <c r="A83" s="53" t="s">
        <v>200</v>
      </c>
      <c r="B83" s="812" t="s">
        <v>208</v>
      </c>
      <c r="C83" s="812"/>
      <c r="D83" s="812"/>
      <c r="E83" s="812"/>
      <c r="F83" s="812"/>
      <c r="G83" s="812"/>
      <c r="H83" s="812"/>
      <c r="I83" s="812"/>
      <c r="J83" s="812"/>
      <c r="K83" s="812"/>
      <c r="L83" s="812"/>
      <c r="M83" s="812"/>
      <c r="N83" s="812"/>
      <c r="O83" s="2"/>
    </row>
    <row r="84" spans="1:15" x14ac:dyDescent="0.3">
      <c r="A84" s="53" t="s">
        <v>201</v>
      </c>
      <c r="B84" s="812" t="s">
        <v>223</v>
      </c>
      <c r="C84" s="812"/>
      <c r="D84" s="812"/>
      <c r="E84" s="812"/>
      <c r="F84" s="812"/>
      <c r="G84" s="812"/>
      <c r="H84" s="812"/>
      <c r="I84" s="812"/>
      <c r="J84" s="812"/>
      <c r="K84" s="812"/>
      <c r="L84" s="812"/>
      <c r="M84" s="812"/>
      <c r="N84" s="812"/>
      <c r="O84" s="2"/>
    </row>
    <row r="85" spans="1:15" x14ac:dyDescent="0.3">
      <c r="A85" s="53" t="s">
        <v>202</v>
      </c>
      <c r="B85" s="812" t="s">
        <v>209</v>
      </c>
      <c r="C85" s="812"/>
      <c r="D85" s="812"/>
      <c r="E85" s="812"/>
      <c r="F85" s="812"/>
      <c r="G85" s="812"/>
      <c r="H85" s="812"/>
      <c r="I85" s="812"/>
      <c r="J85" s="812"/>
      <c r="K85" s="812"/>
      <c r="L85" s="812"/>
      <c r="M85" s="812"/>
      <c r="N85" s="812"/>
      <c r="O85" s="2"/>
    </row>
    <row r="86" spans="1:15" x14ac:dyDescent="0.3">
      <c r="A86" s="53" t="s">
        <v>203</v>
      </c>
      <c r="B86" s="812" t="s">
        <v>206</v>
      </c>
      <c r="C86" s="812"/>
      <c r="D86" s="812"/>
      <c r="E86" s="812"/>
      <c r="F86" s="812"/>
      <c r="G86" s="812"/>
      <c r="H86" s="812"/>
      <c r="I86" s="812"/>
      <c r="J86" s="812"/>
      <c r="K86" s="812"/>
      <c r="L86" s="812"/>
      <c r="M86" s="812"/>
      <c r="N86" s="812"/>
      <c r="O86" s="2"/>
    </row>
    <row r="87" spans="1:15" x14ac:dyDescent="0.3">
      <c r="A87" s="53" t="s">
        <v>204</v>
      </c>
      <c r="B87" s="812" t="s">
        <v>207</v>
      </c>
      <c r="C87" s="812"/>
      <c r="D87" s="812"/>
      <c r="E87" s="812"/>
      <c r="F87" s="812"/>
      <c r="G87" s="812"/>
      <c r="H87" s="812"/>
      <c r="I87" s="812"/>
      <c r="J87" s="812"/>
      <c r="K87" s="812"/>
      <c r="L87" s="812"/>
      <c r="M87" s="812"/>
      <c r="N87" s="812"/>
      <c r="O87" s="2"/>
    </row>
    <row r="88" spans="1:15" ht="15.9" customHeight="1" x14ac:dyDescent="0.3">
      <c r="A88" s="36" t="s">
        <v>205</v>
      </c>
      <c r="B88" s="789" t="s">
        <v>211</v>
      </c>
      <c r="C88" s="789"/>
      <c r="D88" s="789"/>
      <c r="E88" s="789"/>
      <c r="F88" s="789"/>
      <c r="G88" s="789"/>
      <c r="H88" s="789"/>
      <c r="I88" s="789"/>
      <c r="J88" s="789"/>
      <c r="K88" s="789"/>
      <c r="L88" s="789"/>
      <c r="M88" s="789"/>
      <c r="N88" s="789"/>
      <c r="O88" s="2"/>
    </row>
    <row r="89" spans="1:15" ht="14.25" customHeight="1" x14ac:dyDescent="0.3">
      <c r="A89" s="53"/>
      <c r="B89" s="832" t="s">
        <v>210</v>
      </c>
      <c r="C89" s="832"/>
      <c r="D89" s="832"/>
      <c r="E89" s="832"/>
      <c r="F89" s="832"/>
      <c r="G89" s="832"/>
      <c r="H89" s="832"/>
      <c r="I89" s="832"/>
      <c r="J89" s="832"/>
      <c r="K89" s="832"/>
      <c r="L89" s="832"/>
      <c r="M89" s="832"/>
      <c r="N89" s="832"/>
      <c r="O89" s="114"/>
    </row>
    <row r="90" spans="1:15" x14ac:dyDescent="0.3">
      <c r="A90" s="53"/>
      <c r="B90" s="2"/>
      <c r="C90" s="2"/>
      <c r="D90" s="2"/>
      <c r="E90" s="2"/>
      <c r="F90" s="2"/>
      <c r="G90" s="2"/>
      <c r="H90" s="2"/>
      <c r="I90" s="2"/>
      <c r="J90" s="2"/>
      <c r="K90" s="2"/>
      <c r="L90" s="2"/>
      <c r="M90" s="2"/>
      <c r="N90" s="2"/>
      <c r="O90" s="2"/>
    </row>
    <row r="91" spans="1:15" x14ac:dyDescent="0.3">
      <c r="A91" s="53"/>
      <c r="B91" s="812" t="s">
        <v>212</v>
      </c>
      <c r="C91" s="812"/>
      <c r="D91" s="812"/>
      <c r="E91" s="812"/>
      <c r="F91" s="812"/>
      <c r="G91" s="812"/>
      <c r="H91" s="812"/>
      <c r="I91" s="812"/>
      <c r="J91" s="812"/>
      <c r="K91" s="812"/>
      <c r="L91" s="812"/>
      <c r="M91" s="812"/>
      <c r="N91" s="812"/>
      <c r="O91" s="2"/>
    </row>
    <row r="92" spans="1:15" x14ac:dyDescent="0.3">
      <c r="A92" s="53"/>
      <c r="B92" s="2"/>
      <c r="C92" s="2"/>
      <c r="D92" s="2"/>
      <c r="E92" s="2"/>
      <c r="F92" s="2"/>
      <c r="G92" s="2"/>
      <c r="H92" s="2"/>
      <c r="I92" s="2"/>
      <c r="J92" s="2"/>
      <c r="K92" s="2"/>
      <c r="L92" s="2"/>
      <c r="M92" s="2"/>
      <c r="N92" s="2"/>
      <c r="O92" s="2"/>
    </row>
    <row r="93" spans="1:15" x14ac:dyDescent="0.3">
      <c r="A93" s="53"/>
      <c r="B93" s="833" t="s">
        <v>157</v>
      </c>
      <c r="C93" s="834"/>
      <c r="D93" s="834"/>
      <c r="E93" s="834"/>
      <c r="F93" s="834"/>
      <c r="G93" s="835"/>
      <c r="H93" s="833" t="s">
        <v>158</v>
      </c>
      <c r="I93" s="834"/>
      <c r="J93" s="834"/>
      <c r="K93" s="834"/>
      <c r="L93" s="834"/>
      <c r="M93" s="835"/>
      <c r="N93" s="2"/>
      <c r="O93" s="2"/>
    </row>
    <row r="94" spans="1:15" x14ac:dyDescent="0.3">
      <c r="A94" s="554"/>
      <c r="B94" s="584" t="s">
        <v>123</v>
      </c>
      <c r="C94" s="584" t="s">
        <v>148</v>
      </c>
      <c r="D94" s="584" t="s">
        <v>159</v>
      </c>
      <c r="E94" s="584" t="s">
        <v>149</v>
      </c>
      <c r="F94" s="584" t="s">
        <v>150</v>
      </c>
      <c r="G94" s="584" t="s">
        <v>151</v>
      </c>
      <c r="H94" s="836" t="s">
        <v>160</v>
      </c>
      <c r="I94" s="837"/>
      <c r="J94" s="584" t="s">
        <v>161</v>
      </c>
      <c r="K94" s="584" t="s">
        <v>162</v>
      </c>
      <c r="L94" s="584" t="s">
        <v>163</v>
      </c>
      <c r="M94" s="584" t="s">
        <v>164</v>
      </c>
      <c r="N94" s="532" t="s">
        <v>19</v>
      </c>
      <c r="O94" s="2"/>
    </row>
    <row r="95" spans="1:15" x14ac:dyDescent="0.3">
      <c r="A95" s="554" t="s">
        <v>96</v>
      </c>
      <c r="B95" s="123" t="s">
        <v>165</v>
      </c>
      <c r="C95" s="123" t="s">
        <v>166</v>
      </c>
      <c r="D95" s="124">
        <v>1</v>
      </c>
      <c r="E95" s="124">
        <v>2</v>
      </c>
      <c r="F95" s="123" t="s">
        <v>167</v>
      </c>
      <c r="G95" s="123" t="s">
        <v>166</v>
      </c>
      <c r="H95" s="830">
        <v>3</v>
      </c>
      <c r="I95" s="831"/>
      <c r="J95" s="124">
        <v>2</v>
      </c>
      <c r="K95" s="124">
        <v>1</v>
      </c>
      <c r="L95" s="124">
        <v>1</v>
      </c>
      <c r="M95" s="123" t="s">
        <v>168</v>
      </c>
      <c r="N95" s="123" t="s">
        <v>169</v>
      </c>
      <c r="O95" s="2"/>
    </row>
    <row r="96" spans="1:15" x14ac:dyDescent="0.3">
      <c r="A96" s="554" t="s">
        <v>94</v>
      </c>
      <c r="B96" s="123" t="s">
        <v>167</v>
      </c>
      <c r="C96" s="123" t="s">
        <v>167</v>
      </c>
      <c r="D96" s="123"/>
      <c r="E96" s="123"/>
      <c r="F96" s="123"/>
      <c r="G96" s="123"/>
      <c r="H96" s="830">
        <v>1</v>
      </c>
      <c r="I96" s="831"/>
      <c r="J96" s="124">
        <v>1</v>
      </c>
      <c r="K96" s="124">
        <v>1</v>
      </c>
      <c r="L96" s="124">
        <v>1</v>
      </c>
      <c r="M96" s="123" t="s">
        <v>168</v>
      </c>
      <c r="N96" s="123" t="s">
        <v>170</v>
      </c>
      <c r="O96" s="2"/>
    </row>
    <row r="97" spans="1:15" x14ac:dyDescent="0.3">
      <c r="A97" s="554" t="s">
        <v>97</v>
      </c>
      <c r="B97" s="123" t="s">
        <v>171</v>
      </c>
      <c r="C97" s="123"/>
      <c r="D97" s="123"/>
      <c r="E97" s="123"/>
      <c r="F97" s="123"/>
      <c r="G97" s="123"/>
      <c r="H97" s="826" t="s">
        <v>172</v>
      </c>
      <c r="I97" s="827"/>
      <c r="J97" s="124">
        <v>1</v>
      </c>
      <c r="K97" s="123" t="s">
        <v>173</v>
      </c>
      <c r="L97" s="124">
        <v>1</v>
      </c>
      <c r="M97" s="123" t="s">
        <v>168</v>
      </c>
      <c r="N97" s="123" t="s">
        <v>174</v>
      </c>
      <c r="O97" s="2"/>
    </row>
    <row r="98" spans="1:15" x14ac:dyDescent="0.3">
      <c r="A98" s="554" t="s">
        <v>98</v>
      </c>
      <c r="B98" s="123"/>
      <c r="C98" s="123"/>
      <c r="D98" s="123"/>
      <c r="E98" s="123" t="s">
        <v>175</v>
      </c>
      <c r="F98" s="123"/>
      <c r="G98" s="123"/>
      <c r="H98" s="826" t="s">
        <v>173</v>
      </c>
      <c r="I98" s="827"/>
      <c r="J98" s="124">
        <v>1</v>
      </c>
      <c r="K98" s="124" t="s">
        <v>173</v>
      </c>
      <c r="L98" s="124">
        <v>0</v>
      </c>
      <c r="M98" s="123" t="s">
        <v>168</v>
      </c>
      <c r="N98" s="123" t="s">
        <v>176</v>
      </c>
      <c r="O98" s="2"/>
    </row>
    <row r="99" spans="1:15" x14ac:dyDescent="0.3">
      <c r="A99" s="53"/>
      <c r="B99" s="2"/>
      <c r="C99" s="2"/>
      <c r="D99" s="2"/>
      <c r="E99" s="2"/>
      <c r="F99" s="2"/>
      <c r="G99" s="2"/>
      <c r="H99" s="2"/>
      <c r="I99" s="2"/>
      <c r="J99" s="2"/>
      <c r="K99" s="2"/>
      <c r="L99" s="2"/>
      <c r="M99" s="2"/>
      <c r="N99" s="2"/>
      <c r="O99" s="2"/>
    </row>
    <row r="100" spans="1:15" x14ac:dyDescent="0.3">
      <c r="A100" s="2"/>
      <c r="B100" s="789" t="s">
        <v>224</v>
      </c>
      <c r="C100" s="789"/>
      <c r="D100" s="789"/>
      <c r="E100" s="789"/>
      <c r="F100" s="789"/>
      <c r="G100" s="789"/>
      <c r="H100" s="789"/>
      <c r="I100" s="789"/>
      <c r="J100" s="789"/>
      <c r="K100" s="789"/>
      <c r="L100" s="789"/>
      <c r="M100" s="789"/>
      <c r="N100" s="789"/>
      <c r="O100" s="2"/>
    </row>
    <row r="101" spans="1:15" x14ac:dyDescent="0.3">
      <c r="A101" s="2"/>
      <c r="B101" s="579"/>
      <c r="C101" s="579"/>
      <c r="D101" s="579"/>
      <c r="E101" s="579"/>
      <c r="F101" s="579"/>
      <c r="G101" s="579"/>
      <c r="H101" s="579"/>
      <c r="I101" s="579"/>
      <c r="J101" s="579"/>
      <c r="K101" s="579"/>
      <c r="L101" s="579"/>
      <c r="M101" s="579"/>
      <c r="N101" s="579"/>
      <c r="O101" s="2"/>
    </row>
    <row r="102" spans="1:15" x14ac:dyDescent="0.3">
      <c r="A102" s="52"/>
      <c r="B102" s="590" t="s">
        <v>1634</v>
      </c>
      <c r="C102" s="589"/>
      <c r="D102" s="589"/>
      <c r="E102" s="589"/>
      <c r="F102" s="589"/>
      <c r="G102" s="589"/>
      <c r="H102" s="589"/>
      <c r="I102" s="589"/>
      <c r="J102" s="589"/>
      <c r="K102" s="589"/>
      <c r="L102" s="589"/>
      <c r="M102" s="589"/>
      <c r="N102" s="589"/>
      <c r="O102" s="52"/>
    </row>
    <row r="103" spans="1:15" x14ac:dyDescent="0.3">
      <c r="A103" s="52"/>
      <c r="B103" s="590" t="s">
        <v>1635</v>
      </c>
      <c r="C103" s="589"/>
      <c r="D103" s="589"/>
      <c r="E103" s="589"/>
      <c r="F103" s="589"/>
      <c r="G103" s="589"/>
      <c r="H103" s="589"/>
      <c r="I103" s="589"/>
      <c r="J103" s="589"/>
      <c r="K103" s="589"/>
      <c r="L103" s="589"/>
      <c r="M103" s="589"/>
      <c r="N103" s="589"/>
      <c r="O103" s="52"/>
    </row>
    <row r="104" spans="1:15" x14ac:dyDescent="0.3">
      <c r="A104" s="52"/>
      <c r="B104" s="590" t="s">
        <v>1636</v>
      </c>
      <c r="C104" s="589"/>
      <c r="D104" s="589"/>
      <c r="E104" s="589"/>
      <c r="F104" s="589"/>
      <c r="G104" s="589"/>
      <c r="H104" s="589"/>
      <c r="I104" s="589"/>
      <c r="J104" s="589"/>
      <c r="K104" s="589"/>
      <c r="L104" s="589"/>
      <c r="M104" s="589"/>
      <c r="N104" s="589"/>
      <c r="O104" s="52"/>
    </row>
    <row r="105" spans="1:15" x14ac:dyDescent="0.3">
      <c r="A105" s="52"/>
      <c r="B105" s="590" t="s">
        <v>1637</v>
      </c>
      <c r="C105" s="589"/>
      <c r="D105" s="589"/>
      <c r="E105" s="589"/>
      <c r="F105" s="589"/>
      <c r="G105" s="589"/>
      <c r="H105" s="589"/>
      <c r="I105" s="589"/>
      <c r="J105" s="589"/>
      <c r="K105" s="589"/>
      <c r="L105" s="589"/>
      <c r="M105" s="589"/>
      <c r="N105" s="589"/>
      <c r="O105" s="52"/>
    </row>
    <row r="106" spans="1:15" x14ac:dyDescent="0.3">
      <c r="A106" s="52"/>
      <c r="B106" s="590" t="s">
        <v>1638</v>
      </c>
      <c r="C106" s="589"/>
      <c r="D106" s="589"/>
      <c r="E106" s="589"/>
      <c r="F106" s="589"/>
      <c r="G106" s="589"/>
      <c r="H106" s="589"/>
      <c r="I106" s="589"/>
      <c r="J106" s="589"/>
      <c r="K106" s="589"/>
      <c r="L106" s="589"/>
      <c r="M106" s="589"/>
      <c r="N106" s="589"/>
      <c r="O106" s="52"/>
    </row>
    <row r="107" spans="1:15" ht="32.25" customHeight="1" x14ac:dyDescent="0.3">
      <c r="A107" s="52"/>
      <c r="B107" s="740" t="s">
        <v>1639</v>
      </c>
      <c r="C107" s="740"/>
      <c r="D107" s="740"/>
      <c r="E107" s="740"/>
      <c r="F107" s="740"/>
      <c r="G107" s="740"/>
      <c r="H107" s="740"/>
      <c r="I107" s="740"/>
      <c r="J107" s="740"/>
      <c r="K107" s="740"/>
      <c r="L107" s="740"/>
      <c r="M107" s="740"/>
      <c r="N107" s="740"/>
      <c r="O107" s="740"/>
    </row>
    <row r="108" spans="1:15" x14ac:dyDescent="0.3">
      <c r="A108" s="52"/>
      <c r="B108" s="589"/>
      <c r="C108" s="589"/>
      <c r="D108" s="589"/>
      <c r="E108" s="589"/>
      <c r="F108" s="589"/>
      <c r="G108" s="589"/>
      <c r="H108" s="589"/>
      <c r="I108" s="589"/>
      <c r="J108" s="589"/>
      <c r="K108" s="589"/>
      <c r="L108" s="589"/>
      <c r="M108" s="589"/>
      <c r="N108" s="589"/>
      <c r="O108" s="589"/>
    </row>
    <row r="109" spans="1:15" x14ac:dyDescent="0.3">
      <c r="A109" s="52"/>
      <c r="B109" s="590" t="s">
        <v>1643</v>
      </c>
      <c r="C109" s="589"/>
      <c r="D109" s="589"/>
      <c r="E109" s="589"/>
      <c r="F109" s="589"/>
      <c r="G109" s="589"/>
      <c r="H109" s="589"/>
      <c r="I109" s="589"/>
      <c r="J109" s="589"/>
      <c r="K109" s="589"/>
      <c r="L109" s="589"/>
      <c r="M109" s="589"/>
      <c r="N109" s="589"/>
      <c r="O109" s="589"/>
    </row>
    <row r="110" spans="1:15" x14ac:dyDescent="0.3">
      <c r="A110" s="52"/>
      <c r="B110" s="608" t="s">
        <v>1644</v>
      </c>
      <c r="C110" s="589"/>
      <c r="D110" s="589"/>
      <c r="E110" s="589"/>
      <c r="F110" s="589"/>
      <c r="G110" s="589"/>
      <c r="H110" s="589"/>
      <c r="I110" s="589"/>
      <c r="J110" s="589"/>
      <c r="K110" s="589"/>
      <c r="L110" s="589"/>
      <c r="M110" s="589"/>
      <c r="N110" s="589"/>
      <c r="O110" s="589"/>
    </row>
    <row r="111" spans="1:15" x14ac:dyDescent="0.3">
      <c r="A111" s="52"/>
      <c r="B111" s="608" t="s">
        <v>1642</v>
      </c>
      <c r="C111" s="589"/>
      <c r="D111" s="589"/>
      <c r="E111" s="589"/>
      <c r="F111" s="589"/>
      <c r="G111" s="589"/>
      <c r="H111" s="589"/>
      <c r="I111" s="589"/>
      <c r="J111" s="589"/>
      <c r="K111" s="589"/>
      <c r="L111" s="589"/>
      <c r="M111" s="589"/>
      <c r="N111" s="589"/>
      <c r="O111" s="589"/>
    </row>
    <row r="112" spans="1:15" x14ac:dyDescent="0.3">
      <c r="A112" s="52"/>
      <c r="B112" s="608" t="s">
        <v>1641</v>
      </c>
      <c r="C112" s="589"/>
      <c r="D112" s="589"/>
      <c r="E112" s="589"/>
      <c r="F112" s="589"/>
      <c r="G112" s="589"/>
      <c r="H112" s="589"/>
      <c r="I112" s="589"/>
      <c r="J112" s="589"/>
      <c r="K112" s="589"/>
      <c r="L112" s="589"/>
      <c r="M112" s="589"/>
      <c r="N112" s="589"/>
      <c r="O112" s="589"/>
    </row>
    <row r="113" spans="1:15" x14ac:dyDescent="0.3">
      <c r="A113" s="52"/>
      <c r="B113" s="608" t="s">
        <v>1645</v>
      </c>
      <c r="C113" s="589"/>
      <c r="D113" s="589"/>
      <c r="E113" s="589"/>
      <c r="F113" s="589"/>
      <c r="G113" s="589"/>
      <c r="H113" s="589"/>
      <c r="I113" s="589"/>
      <c r="J113" s="589"/>
      <c r="K113" s="589"/>
      <c r="L113" s="589"/>
      <c r="M113" s="589"/>
      <c r="N113" s="589"/>
      <c r="O113" s="589"/>
    </row>
    <row r="114" spans="1:15" x14ac:dyDescent="0.3">
      <c r="A114" s="2"/>
      <c r="B114" s="602"/>
      <c r="C114" s="603"/>
      <c r="D114" s="603"/>
      <c r="E114" s="603"/>
      <c r="F114" s="603"/>
      <c r="G114" s="603"/>
      <c r="H114" s="603"/>
      <c r="I114" s="603"/>
      <c r="J114" s="603"/>
      <c r="K114" s="603"/>
      <c r="L114" s="603"/>
      <c r="M114" s="603"/>
      <c r="N114" s="603"/>
      <c r="O114" s="603"/>
    </row>
    <row r="115" spans="1:15" ht="20.25" customHeight="1" x14ac:dyDescent="0.3">
      <c r="A115" s="559" t="s">
        <v>201</v>
      </c>
      <c r="B115" s="828" t="s">
        <v>1640</v>
      </c>
      <c r="C115" s="828"/>
      <c r="D115" s="828"/>
      <c r="E115" s="828"/>
      <c r="F115" s="829" t="s">
        <v>1580</v>
      </c>
      <c r="G115" s="829"/>
      <c r="H115" s="829"/>
      <c r="I115" s="829"/>
      <c r="J115" s="829"/>
      <c r="K115" s="829"/>
      <c r="L115" s="167"/>
      <c r="M115" s="167"/>
      <c r="N115" s="579"/>
      <c r="O115" s="2"/>
    </row>
    <row r="116" spans="1:15" ht="40.5" customHeight="1" x14ac:dyDescent="0.3">
      <c r="A116" s="2"/>
      <c r="B116" s="736" t="s">
        <v>1574</v>
      </c>
      <c r="C116" s="736"/>
      <c r="D116" s="736"/>
      <c r="E116" s="736"/>
      <c r="F116" s="736"/>
      <c r="G116" s="736"/>
      <c r="H116" s="736"/>
      <c r="I116" s="736"/>
      <c r="J116" s="736"/>
      <c r="K116" s="736"/>
      <c r="L116" s="736"/>
      <c r="M116" s="736"/>
      <c r="N116" s="736"/>
      <c r="O116" s="2"/>
    </row>
    <row r="117" spans="1:15" x14ac:dyDescent="0.3">
      <c r="A117" s="2"/>
      <c r="B117" s="556" t="s">
        <v>1575</v>
      </c>
      <c r="C117" s="2"/>
      <c r="D117" s="2"/>
      <c r="E117" s="2"/>
      <c r="F117" s="2"/>
      <c r="G117" s="2"/>
      <c r="H117" s="2"/>
      <c r="I117" s="2"/>
      <c r="J117" s="2"/>
      <c r="K117" s="2"/>
      <c r="L117" s="2"/>
      <c r="M117" s="2"/>
      <c r="N117" s="2"/>
      <c r="O117" s="2"/>
    </row>
    <row r="118" spans="1:15" x14ac:dyDescent="0.3">
      <c r="A118" s="2"/>
      <c r="B118" s="528"/>
      <c r="C118" s="2"/>
      <c r="D118" s="2"/>
      <c r="E118" s="2"/>
      <c r="F118" s="2"/>
      <c r="G118" s="2"/>
      <c r="H118" s="2"/>
      <c r="I118" s="2"/>
      <c r="J118" s="2"/>
      <c r="K118" s="2"/>
      <c r="L118" s="2"/>
      <c r="M118" s="2"/>
      <c r="N118" s="2"/>
      <c r="O118" s="2"/>
    </row>
    <row r="119" spans="1:15" x14ac:dyDescent="0.3">
      <c r="A119" s="2"/>
      <c r="B119" s="529"/>
      <c r="C119" s="2"/>
      <c r="D119" s="2"/>
      <c r="E119" s="2"/>
      <c r="F119" s="2"/>
      <c r="G119" s="2"/>
      <c r="H119" s="2"/>
      <c r="I119" s="2"/>
      <c r="J119" s="2"/>
      <c r="K119" s="2"/>
      <c r="L119" s="2"/>
      <c r="M119" s="2"/>
      <c r="N119" s="2"/>
      <c r="O119" s="2"/>
    </row>
    <row r="120" spans="1:15" x14ac:dyDescent="0.3">
      <c r="A120" s="2"/>
      <c r="B120" s="530" t="s">
        <v>1576</v>
      </c>
      <c r="C120" s="2"/>
      <c r="D120" s="2"/>
      <c r="E120" s="2"/>
      <c r="F120" s="2"/>
      <c r="G120" s="2"/>
      <c r="H120" s="2"/>
      <c r="I120" s="2"/>
      <c r="J120" s="2"/>
      <c r="K120" s="2"/>
      <c r="L120" s="2"/>
      <c r="M120" s="2"/>
      <c r="N120" s="2"/>
      <c r="O120" s="2"/>
    </row>
    <row r="121" spans="1:15" x14ac:dyDescent="0.3">
      <c r="A121" s="2"/>
      <c r="B121" s="530"/>
      <c r="C121" s="2"/>
      <c r="D121" s="2"/>
      <c r="E121" s="2"/>
      <c r="F121" s="2"/>
      <c r="G121" s="2"/>
      <c r="H121" s="2"/>
      <c r="I121" s="2"/>
      <c r="J121" s="2"/>
      <c r="K121" s="2"/>
      <c r="L121" s="2"/>
      <c r="M121" s="2"/>
      <c r="N121" s="2"/>
      <c r="O121" s="2"/>
    </row>
    <row r="122" spans="1:15" x14ac:dyDescent="0.3">
      <c r="A122" s="2"/>
      <c r="B122" s="530"/>
      <c r="C122" s="2"/>
      <c r="D122" s="2"/>
      <c r="E122" s="2"/>
      <c r="F122" s="2"/>
      <c r="G122" s="2"/>
      <c r="H122" s="2"/>
      <c r="I122" s="2"/>
      <c r="J122" s="2"/>
      <c r="K122" s="2"/>
      <c r="L122" s="2"/>
      <c r="M122" s="2"/>
      <c r="N122" s="2"/>
      <c r="O122" s="2"/>
    </row>
    <row r="123" spans="1:15" x14ac:dyDescent="0.3">
      <c r="A123" s="2"/>
      <c r="B123" s="2"/>
      <c r="C123" s="2"/>
      <c r="D123" s="2"/>
      <c r="E123" s="2"/>
      <c r="F123" s="2"/>
      <c r="G123" s="2"/>
      <c r="H123" s="2"/>
      <c r="I123" s="2"/>
      <c r="J123" s="2"/>
      <c r="K123" s="2"/>
      <c r="L123" s="2"/>
      <c r="M123" s="2"/>
      <c r="N123" s="2"/>
      <c r="O123" s="2"/>
    </row>
    <row r="124" spans="1:15" ht="32.25" customHeight="1" x14ac:dyDescent="0.3">
      <c r="A124" s="2"/>
      <c r="B124" s="736" t="s">
        <v>1541</v>
      </c>
      <c r="C124" s="736"/>
      <c r="D124" s="736"/>
      <c r="E124" s="736"/>
      <c r="F124" s="736"/>
      <c r="G124" s="736"/>
      <c r="H124" s="736"/>
      <c r="I124" s="736"/>
      <c r="J124" s="736"/>
      <c r="K124" s="736"/>
      <c r="L124" s="736"/>
      <c r="M124" s="736"/>
      <c r="N124" s="736"/>
      <c r="O124" s="2"/>
    </row>
    <row r="125" spans="1:15" x14ac:dyDescent="0.3">
      <c r="A125" s="2"/>
      <c r="B125" s="530"/>
      <c r="C125" s="2"/>
      <c r="D125" s="2"/>
      <c r="E125" s="2"/>
      <c r="F125" s="2"/>
      <c r="G125" s="2"/>
      <c r="H125" s="2"/>
      <c r="I125" s="2"/>
      <c r="J125" s="2"/>
      <c r="K125" s="2"/>
      <c r="L125" s="2"/>
      <c r="M125" s="2"/>
      <c r="N125" s="2"/>
      <c r="O125" s="2"/>
    </row>
    <row r="126" spans="1:15" ht="63" customHeight="1" x14ac:dyDescent="0.3">
      <c r="A126" s="2"/>
      <c r="B126" s="736" t="s">
        <v>1542</v>
      </c>
      <c r="C126" s="736"/>
      <c r="D126" s="736"/>
      <c r="E126" s="736"/>
      <c r="F126" s="736"/>
      <c r="G126" s="736"/>
      <c r="H126" s="736"/>
      <c r="I126" s="736"/>
      <c r="J126" s="736"/>
      <c r="K126" s="736"/>
      <c r="L126" s="736"/>
      <c r="M126" s="736"/>
      <c r="N126" s="736"/>
      <c r="O126" s="2"/>
    </row>
    <row r="127" spans="1:15" x14ac:dyDescent="0.3">
      <c r="A127" s="2"/>
      <c r="B127" s="517" t="s">
        <v>1543</v>
      </c>
      <c r="C127" s="2"/>
      <c r="D127" s="2"/>
      <c r="E127" s="2"/>
      <c r="F127" s="2"/>
      <c r="G127" s="2"/>
      <c r="H127" s="2"/>
      <c r="I127" s="2"/>
      <c r="J127" s="2"/>
      <c r="K127" s="2"/>
      <c r="L127" s="2"/>
      <c r="M127" s="2"/>
      <c r="N127" s="2"/>
      <c r="O127" s="2"/>
    </row>
    <row r="128" spans="1:15" ht="15" thickBot="1" x14ac:dyDescent="0.35">
      <c r="A128" s="2"/>
      <c r="B128" s="517"/>
      <c r="C128" s="2"/>
      <c r="D128" s="2"/>
      <c r="E128" s="2"/>
      <c r="F128" s="2"/>
      <c r="G128" s="2"/>
      <c r="H128" s="2"/>
      <c r="I128" s="2"/>
      <c r="J128" s="2"/>
      <c r="K128" s="2"/>
      <c r="L128" s="2"/>
      <c r="M128" s="2"/>
      <c r="N128" s="2"/>
      <c r="O128" s="2"/>
    </row>
    <row r="129" spans="1:15" ht="28.8" x14ac:dyDescent="0.3">
      <c r="A129" s="2"/>
      <c r="B129" s="558" t="s">
        <v>1577</v>
      </c>
      <c r="C129" s="823">
        <v>0.85</v>
      </c>
      <c r="D129" s="823">
        <v>0.9</v>
      </c>
      <c r="E129" s="823">
        <v>0.95</v>
      </c>
      <c r="F129" s="2"/>
      <c r="G129" s="2"/>
      <c r="H129" s="2"/>
      <c r="I129" s="2"/>
      <c r="J129" s="2"/>
      <c r="K129" s="2"/>
      <c r="L129" s="2"/>
      <c r="M129" s="2"/>
      <c r="N129" s="2"/>
      <c r="O129" s="2"/>
    </row>
    <row r="130" spans="1:15" ht="29.4" thickBot="1" x14ac:dyDescent="0.35">
      <c r="A130" s="2"/>
      <c r="B130" s="557" t="s">
        <v>1578</v>
      </c>
      <c r="C130" s="824"/>
      <c r="D130" s="824"/>
      <c r="E130" s="824"/>
      <c r="F130" s="2"/>
      <c r="G130" s="2"/>
      <c r="H130" s="2"/>
      <c r="I130" s="2"/>
      <c r="J130" s="2"/>
      <c r="K130" s="2"/>
      <c r="L130" s="2"/>
      <c r="M130" s="2"/>
      <c r="N130" s="2"/>
      <c r="O130" s="2"/>
    </row>
    <row r="131" spans="1:15" ht="15" thickBot="1" x14ac:dyDescent="0.35">
      <c r="A131" s="2"/>
      <c r="B131" s="583">
        <v>0.05</v>
      </c>
      <c r="C131" s="531">
        <v>208</v>
      </c>
      <c r="D131" s="531">
        <v>273</v>
      </c>
      <c r="E131" s="531">
        <v>385</v>
      </c>
      <c r="F131" s="2"/>
      <c r="G131" s="2"/>
      <c r="H131" s="2"/>
      <c r="I131" s="2"/>
      <c r="J131" s="2"/>
      <c r="K131" s="2"/>
      <c r="L131" s="2"/>
      <c r="M131" s="2"/>
      <c r="N131" s="2"/>
      <c r="O131" s="2"/>
    </row>
    <row r="132" spans="1:15" ht="15" thickBot="1" x14ac:dyDescent="0.35">
      <c r="A132" s="2"/>
      <c r="B132" s="583">
        <v>0.1</v>
      </c>
      <c r="C132" s="531">
        <v>52</v>
      </c>
      <c r="D132" s="531">
        <v>69</v>
      </c>
      <c r="E132" s="531">
        <v>97</v>
      </c>
      <c r="F132" s="2"/>
      <c r="G132" s="2"/>
      <c r="H132" s="2"/>
      <c r="I132" s="2"/>
      <c r="J132" s="2"/>
      <c r="K132" s="2"/>
      <c r="L132" s="2"/>
      <c r="M132" s="2"/>
      <c r="N132" s="2"/>
      <c r="O132" s="2"/>
    </row>
    <row r="133" spans="1:15" x14ac:dyDescent="0.3">
      <c r="A133" s="2"/>
      <c r="B133" s="825" t="s">
        <v>1581</v>
      </c>
      <c r="C133" s="825"/>
      <c r="D133" s="825"/>
      <c r="E133" s="825"/>
      <c r="F133" s="825"/>
      <c r="G133" s="825"/>
      <c r="H133" s="2"/>
      <c r="I133" s="2"/>
      <c r="J133" s="2"/>
      <c r="K133" s="2"/>
      <c r="L133" s="2"/>
      <c r="M133" s="2"/>
      <c r="N133" s="2"/>
      <c r="O133" s="2"/>
    </row>
    <row r="134" spans="1:15" x14ac:dyDescent="0.3">
      <c r="A134" s="53"/>
      <c r="B134" s="2"/>
      <c r="C134" s="2"/>
      <c r="D134" s="2"/>
      <c r="E134" s="2"/>
      <c r="F134" s="2"/>
      <c r="G134" s="2"/>
      <c r="H134" s="2"/>
      <c r="I134" s="2"/>
      <c r="J134" s="2"/>
      <c r="K134" s="2"/>
      <c r="L134" s="2"/>
      <c r="M134" s="2"/>
      <c r="N134" s="2"/>
      <c r="O134" s="2"/>
    </row>
    <row r="135" spans="1:15" x14ac:dyDescent="0.3">
      <c r="A135" s="53"/>
      <c r="B135" s="2"/>
      <c r="C135" s="2"/>
      <c r="D135" s="2"/>
      <c r="E135" s="2"/>
      <c r="F135" s="2"/>
      <c r="G135" s="2"/>
      <c r="H135" s="2"/>
      <c r="I135" s="2"/>
      <c r="J135" s="2"/>
      <c r="K135" s="2"/>
      <c r="L135" s="2"/>
      <c r="M135" s="2"/>
      <c r="N135" s="2"/>
      <c r="O135" s="2"/>
    </row>
    <row r="136" spans="1:15" ht="18" x14ac:dyDescent="0.35">
      <c r="A136" s="53"/>
      <c r="B136" s="662" t="s">
        <v>56</v>
      </c>
      <c r="C136" s="2"/>
      <c r="D136" s="2"/>
      <c r="E136" s="2"/>
      <c r="F136" s="2"/>
      <c r="G136" s="2"/>
      <c r="H136" s="2"/>
      <c r="I136" s="2"/>
      <c r="J136" s="2"/>
      <c r="K136" s="2"/>
      <c r="L136" s="2"/>
      <c r="M136" s="2"/>
      <c r="N136" s="2"/>
      <c r="O136" s="2"/>
    </row>
    <row r="137" spans="1:15" x14ac:dyDescent="0.3">
      <c r="A137" s="53"/>
      <c r="B137" s="2"/>
      <c r="C137" s="2"/>
      <c r="D137" s="2"/>
      <c r="E137" s="2"/>
      <c r="F137" s="2"/>
      <c r="G137" s="2"/>
      <c r="H137" s="2"/>
      <c r="I137" s="2"/>
      <c r="J137" s="2"/>
      <c r="K137" s="2"/>
      <c r="L137" s="2"/>
      <c r="M137" s="2"/>
      <c r="N137" s="2"/>
      <c r="O137" s="2"/>
    </row>
    <row r="138" spans="1:15" x14ac:dyDescent="0.3">
      <c r="A138" s="53"/>
      <c r="B138" s="2"/>
      <c r="C138" s="2"/>
      <c r="D138" s="2"/>
      <c r="E138" s="2"/>
      <c r="F138" s="2"/>
      <c r="G138" s="2"/>
      <c r="H138" s="2"/>
      <c r="I138" s="2"/>
      <c r="J138" s="2"/>
      <c r="K138" s="2"/>
      <c r="L138" s="2"/>
      <c r="M138" s="2"/>
      <c r="N138" s="2"/>
      <c r="O138" s="2"/>
    </row>
    <row r="139" spans="1:15" x14ac:dyDescent="0.3">
      <c r="A139" s="53"/>
      <c r="B139" s="2"/>
      <c r="C139" s="2"/>
      <c r="D139" s="2"/>
      <c r="E139" s="2"/>
      <c r="F139" s="2"/>
      <c r="G139" s="2"/>
      <c r="H139" s="2"/>
      <c r="I139" s="2"/>
      <c r="J139" s="2"/>
      <c r="K139" s="2"/>
      <c r="L139" s="2"/>
      <c r="M139" s="2"/>
      <c r="N139" s="2"/>
      <c r="O139" s="2"/>
    </row>
    <row r="140" spans="1:15" x14ac:dyDescent="0.3">
      <c r="A140" s="53"/>
      <c r="B140" s="2"/>
      <c r="C140" s="2"/>
      <c r="D140" s="2"/>
      <c r="E140" s="2"/>
      <c r="F140" s="2"/>
      <c r="G140" s="2"/>
      <c r="H140" s="2"/>
      <c r="I140" s="2"/>
      <c r="J140" s="2"/>
      <c r="K140" s="2"/>
      <c r="L140" s="2"/>
      <c r="M140" s="2"/>
      <c r="N140" s="2"/>
      <c r="O140" s="2"/>
    </row>
    <row r="141" spans="1:15" x14ac:dyDescent="0.3">
      <c r="A141" s="53"/>
      <c r="B141" s="2"/>
      <c r="C141" s="2"/>
      <c r="D141" s="2"/>
      <c r="E141" s="2"/>
      <c r="F141" s="2"/>
      <c r="G141" s="2"/>
      <c r="H141" s="2"/>
      <c r="I141" s="2"/>
      <c r="J141" s="733" t="s">
        <v>225</v>
      </c>
      <c r="K141" s="733"/>
      <c r="L141" s="733"/>
      <c r="M141" s="733"/>
      <c r="N141" s="733"/>
      <c r="O141" s="733"/>
    </row>
  </sheetData>
  <mergeCells count="77">
    <mergeCell ref="B12:N12"/>
    <mergeCell ref="A1:G1"/>
    <mergeCell ref="A3:N3"/>
    <mergeCell ref="A4:N4"/>
    <mergeCell ref="A10:N10"/>
    <mergeCell ref="B11:N11"/>
    <mergeCell ref="I25:J25"/>
    <mergeCell ref="B13:N13"/>
    <mergeCell ref="B14:N14"/>
    <mergeCell ref="B17:N17"/>
    <mergeCell ref="B19:F19"/>
    <mergeCell ref="B20:F20"/>
    <mergeCell ref="I20:J20"/>
    <mergeCell ref="B21:F21"/>
    <mergeCell ref="I21:J22"/>
    <mergeCell ref="B22:F22"/>
    <mergeCell ref="B24:F24"/>
    <mergeCell ref="I24:J24"/>
    <mergeCell ref="M33:N35"/>
    <mergeCell ref="B34:D34"/>
    <mergeCell ref="B35:D35"/>
    <mergeCell ref="B26:C26"/>
    <mergeCell ref="B27:D27"/>
    <mergeCell ref="I27:J28"/>
    <mergeCell ref="B28:D28"/>
    <mergeCell ref="L28:L29"/>
    <mergeCell ref="B29:D29"/>
    <mergeCell ref="B44:I44"/>
    <mergeCell ref="B30:D30"/>
    <mergeCell ref="I30:J30"/>
    <mergeCell ref="B31:D31"/>
    <mergeCell ref="B32:D32"/>
    <mergeCell ref="B33:D33"/>
    <mergeCell ref="B39:I39"/>
    <mergeCell ref="B40:I40"/>
    <mergeCell ref="B41:I41"/>
    <mergeCell ref="B42:I42"/>
    <mergeCell ref="B43:I43"/>
    <mergeCell ref="B83:N83"/>
    <mergeCell ref="B45:I45"/>
    <mergeCell ref="B46:I46"/>
    <mergeCell ref="B47:I47"/>
    <mergeCell ref="B48:I48"/>
    <mergeCell ref="B50:K50"/>
    <mergeCell ref="B51:E51"/>
    <mergeCell ref="G51:J51"/>
    <mergeCell ref="B52:K52"/>
    <mergeCell ref="B53:K53"/>
    <mergeCell ref="B54:K54"/>
    <mergeCell ref="B56:M56"/>
    <mergeCell ref="B82:N82"/>
    <mergeCell ref="H96:I96"/>
    <mergeCell ref="B84:N84"/>
    <mergeCell ref="B85:N85"/>
    <mergeCell ref="B86:N86"/>
    <mergeCell ref="B87:N87"/>
    <mergeCell ref="B88:N88"/>
    <mergeCell ref="B89:N89"/>
    <mergeCell ref="B91:N91"/>
    <mergeCell ref="B93:G93"/>
    <mergeCell ref="H93:M93"/>
    <mergeCell ref="H94:I94"/>
    <mergeCell ref="H95:I95"/>
    <mergeCell ref="H97:I97"/>
    <mergeCell ref="H98:I98"/>
    <mergeCell ref="B100:N100"/>
    <mergeCell ref="B115:E115"/>
    <mergeCell ref="F115:K115"/>
    <mergeCell ref="J141:O141"/>
    <mergeCell ref="B107:O107"/>
    <mergeCell ref="B124:N124"/>
    <mergeCell ref="B126:N126"/>
    <mergeCell ref="C129:C130"/>
    <mergeCell ref="D129:D130"/>
    <mergeCell ref="E129:E130"/>
    <mergeCell ref="B133:G133"/>
    <mergeCell ref="B116:N116"/>
  </mergeCells>
  <hyperlinks>
    <hyperlink ref="B136" location="'2. Food flow '!A1" display="Back" xr:uid="{5C61116E-57E6-40EF-A60D-86EF3BD2A1F4}"/>
    <hyperlink ref="J141" r:id="rId1" xr:uid="{E54BC13C-44DC-40DD-B552-330EFEB48034}"/>
    <hyperlink ref="F51" r:id="rId2" xr:uid="{5AFE1553-31C7-4D0C-8CF0-76E8EF6F8F11}"/>
    <hyperlink ref="F115:J115" r:id="rId3" display="the confidence interval and the margin of error." xr:uid="{F4DB85A3-8ECF-474B-AD9E-1A98718C3A87}"/>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Visio.Drawing.15" shapeId="123905" r:id="rId7">
          <objectPr defaultSize="0" autoPict="0" r:id="rId8">
            <anchor moveWithCells="1">
              <from>
                <xdr:col>1</xdr:col>
                <xdr:colOff>76200</xdr:colOff>
                <xdr:row>57</xdr:row>
                <xdr:rowOff>0</xdr:rowOff>
              </from>
              <to>
                <xdr:col>5</xdr:col>
                <xdr:colOff>297180</xdr:colOff>
                <xdr:row>76</xdr:row>
                <xdr:rowOff>152400</xdr:rowOff>
              </to>
            </anchor>
          </objectPr>
        </oleObject>
      </mc:Choice>
      <mc:Fallback>
        <oleObject progId="Visio.Drawing.15" shapeId="123905"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5 1 X K U B q V 7 F m n A A A A + Q A A A B I A H A B D b 2 5 m a W c v U G F j a 2 F n Z S 5 4 b W w g o h g A K K A U A A A A A A A A A A A A A A A A A A A A A A A A A A A A h Y / R C o I w G I V f R X b v N i d G y O + 8 6 D Y h k K L b M Z e O d I a b z X f r o k f q F R L K 6 q 7 L c / g O f O d x u 0 M + d W 1 w V Y P V v c l Q h C k K l J F 9 p U 2 d o d G d w j X K O e y E P I t a B T N s b D p Z n a H G u U t K i P c e + x j 3 Q 0 0 Y p R E 5 F t t S N q o T o T b W C S M V + q y q / y v E 4 f C S 4 Q w n K 5 x Q F u M o o g z I 0 k O h z Z d h s z K m Q H 5 K 2 I y t G w f F l Q n 3 J Z A l A n n f 4 E 9 Q S w M E F A A C A A g A 5 1 X K 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d V y l A o i k e 4 D g A A A B E A A A A T A B w A R m 9 y b X V s Y X M v U 2 V j d G l v b j E u b S C i G A A o o B Q A A A A A A A A A A A A A A A A A A A A A A A A A A A A r T k 0 u y c z P U w i G 0 I b W A F B L A Q I t A B Q A A g A I A O d V y l A a l e x Z p w A A A P k A A A A S A A A A A A A A A A A A A A A A A A A A A A B D b 2 5 m a W c v U G F j a 2 F n Z S 5 4 b W x Q S w E C L Q A U A A I A C A D n V c p Q D 8 r p q 6 Q A A A D p A A A A E w A A A A A A A A A A A A A A A A D z A A A A W 0 N v b n R l b n R f V H l w Z X N d L n h t b F B L A Q I t A B Q A A g A I A O d V y l 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o h N Y l n E R S Y 5 f D e q x c a Q d A A A A A A I A A A A A A A N m A A D A A A A A E A A A A J T 9 q n 3 d D t 2 O z 6 n 6 n k P + Q m 4 A A A A A B I A A A K A A A A A Q A A A A t G o n r / L E s 7 z 3 6 f 9 o 7 0 + j x V A A A A D e K O G G i 3 3 W 3 W Z x 2 I 3 r R A y 4 3 h k K e Y u v S R B q U n w k a K z p w 5 u Q v z Y h B K h T 4 C k s i Q c w 7 X + y w / g E z a R G a 4 J G b S k V K k s I o D 1 y L Z 6 H V Q N I K K X D 9 H 4 / O R Q A A A B m M p K b o F D W U W 9 e S A 2 D K s 6 P 9 Y s g Z A = = < / D a t a M a s h u p > 
</file>

<file path=customXml/itemProps1.xml><?xml version="1.0" encoding="utf-8"?>
<ds:datastoreItem xmlns:ds="http://schemas.openxmlformats.org/officeDocument/2006/customXml" ds:itemID="{5F6ACE19-FA6D-421C-BB74-E524912096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vt:i4>
      </vt:variant>
    </vt:vector>
  </HeadingPairs>
  <TitlesOfParts>
    <vt:vector size="29" baseType="lpstr">
      <vt:lpstr>Manual</vt:lpstr>
      <vt:lpstr>Introduction</vt:lpstr>
      <vt:lpstr>1. Scope (description)</vt:lpstr>
      <vt:lpstr>1. Scope (example)</vt:lpstr>
      <vt:lpstr>2. Food flow </vt:lpstr>
      <vt:lpstr>Food flow (make)</vt:lpstr>
      <vt:lpstr>How to make a food flow diagram</vt:lpstr>
      <vt:lpstr>2a. Example</vt:lpstr>
      <vt:lpstr>How to arrange experts</vt:lpstr>
      <vt:lpstr>2b. Example</vt:lpstr>
      <vt:lpstr>3. Focus (description)</vt:lpstr>
      <vt:lpstr>Focus (scoring sheet)</vt:lpstr>
      <vt:lpstr>Focus (output example)</vt:lpstr>
      <vt:lpstr>4. Add. measurements (optional)</vt:lpstr>
      <vt:lpstr>5. Cause (description)</vt:lpstr>
      <vt:lpstr>Cause (results)</vt:lpstr>
      <vt:lpstr>Cause (example)</vt:lpstr>
      <vt:lpstr>6. Interventions (description)</vt:lpstr>
      <vt:lpstr>Link tool</vt:lpstr>
      <vt:lpstr>Interventions (list)</vt:lpstr>
      <vt:lpstr>(To hide)</vt:lpstr>
      <vt:lpstr>Selection (optional)</vt:lpstr>
      <vt:lpstr>Selection (example, optional)</vt:lpstr>
      <vt:lpstr>Impact</vt:lpstr>
      <vt:lpstr>Final advise</vt:lpstr>
      <vt:lpstr>dropdown</vt:lpstr>
      <vt:lpstr>'1. Scope (description)'!Print_Area</vt:lpstr>
      <vt:lpstr>'3. Focus (description)'!Print_Area</vt:lpstr>
      <vt:lpstr>Manual!Print_Area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Schripsema, Auke</dc:creator>
  <cp:lastModifiedBy>Soethoudt, Han</cp:lastModifiedBy>
  <cp:lastPrinted>2020-05-20T14:41:33Z</cp:lastPrinted>
  <dcterms:created xsi:type="dcterms:W3CDTF">2020-01-27T08:30:33Z</dcterms:created>
  <dcterms:modified xsi:type="dcterms:W3CDTF">2023-11-07T08:48:21Z</dcterms:modified>
</cp:coreProperties>
</file>