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Klantenservice\prijslijsten\prijslijst2022\"/>
    </mc:Choice>
  </mc:AlternateContent>
  <xr:revisionPtr revIDLastSave="0" documentId="13_ncr:1_{82C1EC1C-D048-4247-B273-4DCA60E58EB3}" xr6:coauthVersionLast="46" xr6:coauthVersionMax="46" xr10:uidLastSave="{00000000-0000-0000-0000-000000000000}"/>
  <workbookProtection workbookAlgorithmName="SHA-512" workbookHashValue="0HYeMo6lckoA+RljSpS8X2L/dtPeHKMVGFM551kKs6UznjUKULUa/mtgcb1ygs+p9n8IFJM/yJVz09NoXG/Wmg==" workbookSaltValue="IJ0Y5vWVj6rm9LP6uHHClQ==" workbookSpinCount="100000" lockStructure="1"/>
  <bookViews>
    <workbookView xWindow="30465" yWindow="75" windowWidth="22665" windowHeight="15525" tabRatio="698" firstSheet="2" activeTab="2" xr2:uid="{C92E6279-B5EC-4BC4-BB94-CB640E57E1A9}"/>
  </bookViews>
  <sheets>
    <sheet name="prijzen2021_WU" sheetId="23" state="hidden" r:id="rId1"/>
    <sheet name="prijzen2021_WR" sheetId="26" state="hidden" r:id="rId2"/>
    <sheet name="prijzen2022_ext" sheetId="27" r:id="rId3"/>
  </sheets>
  <definedNames>
    <definedName name="apparatuur">#REF!</definedName>
    <definedName name="elementen">#REF!</definedName>
    <definedName name="link_vb_a">#REF!</definedName>
    <definedName name="link_vba_e">#REF!</definedName>
    <definedName name="verzamel_vbh">#REF!</definedName>
    <definedName name="Z_72C3C56F_4EE9_476B_9FFE_6E1C39DC3773_.wvu.Cols" localSheetId="1" hidden="1">prijzen2021_WR!$F:$F,prijzen2021_WR!#REF!,prijzen2021_WR!#REF!,prijzen2021_WR!#REF!,prijzen2021_WR!#REF!</definedName>
    <definedName name="Z_72C3C56F_4EE9_476B_9FFE_6E1C39DC3773_.wvu.Cols" localSheetId="0" hidden="1">prijzen2021_WU!$F:$F,prijzen2021_WU!#REF!,prijzen2021_WU!#REF!,prijzen2021_WU!#REF!,prijzen2021_WU!#REF!</definedName>
    <definedName name="Z_72C3C56F_4EE9_476B_9FFE_6E1C39DC3773_.wvu.Cols" localSheetId="2" hidden="1">prijzen2022_ext!$F:$F,prijzen2022_ext!#REF!,prijzen2022_ext!#REF!,prijzen2022_ext!#REF!,prijzen2022_ext!#REF!</definedName>
  </definedNames>
  <calcPr calcId="191029"/>
  <customWorkbookViews>
    <customWorkbookView name="Andre - Personal View" guid="{72C3C56F-4EE9-476B-9FFE-6E1C39DC3773}" mergeInterval="0" personalView="1" maximized="1" xWindow="-8" yWindow="-8" windowWidth="1936" windowHeight="1056" tabRatio="698" activeSheetId="18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1" i="27" l="1"/>
  <c r="J90" i="27"/>
  <c r="J88" i="27"/>
  <c r="J87" i="27"/>
  <c r="J86" i="27"/>
  <c r="J85" i="27"/>
  <c r="J84" i="27"/>
  <c r="J83" i="27"/>
  <c r="J82" i="27"/>
  <c r="J81" i="27"/>
  <c r="J80" i="27"/>
  <c r="J77" i="27"/>
  <c r="J76" i="27"/>
  <c r="J75" i="27"/>
  <c r="J74" i="27"/>
  <c r="J73" i="27"/>
  <c r="J72" i="27"/>
  <c r="J71" i="27"/>
  <c r="J70" i="27"/>
  <c r="J69" i="27"/>
  <c r="J68" i="27"/>
  <c r="J67" i="27"/>
  <c r="J66" i="27"/>
  <c r="J65" i="27"/>
  <c r="J64" i="27"/>
  <c r="J63" i="27"/>
  <c r="J61" i="27"/>
  <c r="J60" i="27"/>
  <c r="J58" i="27"/>
  <c r="J57" i="27"/>
  <c r="J56" i="27"/>
  <c r="J53" i="27"/>
  <c r="J52" i="27"/>
  <c r="J51" i="27"/>
  <c r="J50" i="27"/>
  <c r="J49" i="27"/>
  <c r="J45" i="27"/>
  <c r="J44" i="27"/>
  <c r="J43" i="27"/>
  <c r="J42" i="27"/>
  <c r="J41" i="27"/>
  <c r="J40" i="27"/>
  <c r="J39" i="27"/>
  <c r="J37" i="27"/>
  <c r="J36" i="27"/>
  <c r="J33" i="27"/>
  <c r="J32" i="27"/>
  <c r="J31" i="27"/>
  <c r="J27" i="27"/>
  <c r="J26" i="27"/>
  <c r="J25" i="27"/>
  <c r="J24" i="27"/>
  <c r="J23" i="27"/>
  <c r="J22" i="27"/>
  <c r="J21" i="27"/>
  <c r="J20" i="27"/>
  <c r="J19" i="27"/>
  <c r="J18" i="27"/>
  <c r="J17" i="27"/>
  <c r="J15" i="27"/>
  <c r="J14" i="27"/>
  <c r="J12" i="27"/>
  <c r="J91" i="26"/>
  <c r="J90" i="26"/>
  <c r="J88" i="26"/>
  <c r="J87" i="26"/>
  <c r="J86" i="26"/>
  <c r="J85" i="26"/>
  <c r="J84" i="26"/>
  <c r="J83" i="26"/>
  <c r="J82" i="26"/>
  <c r="J81" i="26"/>
  <c r="J80" i="26"/>
  <c r="J77" i="26"/>
  <c r="J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1" i="26"/>
  <c r="J60" i="26"/>
  <c r="J58" i="26"/>
  <c r="J57" i="26"/>
  <c r="J56" i="26"/>
  <c r="J53" i="26"/>
  <c r="J52" i="26"/>
  <c r="J51" i="26"/>
  <c r="J50" i="26"/>
  <c r="J49" i="26"/>
  <c r="J45" i="26"/>
  <c r="J44" i="26"/>
  <c r="J43" i="26"/>
  <c r="J42" i="26"/>
  <c r="J41" i="26"/>
  <c r="J40" i="26"/>
  <c r="J39" i="26"/>
  <c r="J37" i="26"/>
  <c r="J36" i="26"/>
  <c r="J33" i="26"/>
  <c r="J32" i="26"/>
  <c r="J31" i="26"/>
  <c r="J27" i="26"/>
  <c r="J26" i="26"/>
  <c r="J25" i="26"/>
  <c r="J24" i="26"/>
  <c r="J23" i="26"/>
  <c r="J22" i="26"/>
  <c r="J21" i="26"/>
  <c r="J20" i="26"/>
  <c r="J19" i="26"/>
  <c r="J18" i="26"/>
  <c r="J17" i="26"/>
  <c r="J15" i="26"/>
  <c r="J14" i="26"/>
  <c r="J12" i="26"/>
  <c r="J43" i="23"/>
  <c r="J27" i="23"/>
  <c r="J26" i="23"/>
  <c r="J41" i="23"/>
  <c r="J18" i="23"/>
  <c r="J65" i="23"/>
  <c r="J60" i="23"/>
  <c r="J17" i="23"/>
  <c r="J91" i="23"/>
  <c r="J90" i="23"/>
  <c r="J88" i="23"/>
  <c r="J87" i="23"/>
  <c r="J86" i="23"/>
  <c r="J85" i="23"/>
  <c r="J84" i="23"/>
  <c r="J83" i="23"/>
  <c r="J82" i="23"/>
  <c r="J81" i="23"/>
  <c r="J80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4" i="23"/>
  <c r="J63" i="23"/>
  <c r="J61" i="23"/>
  <c r="J58" i="23"/>
  <c r="J57" i="23"/>
  <c r="J56" i="23"/>
  <c r="J53" i="23"/>
  <c r="J52" i="23"/>
  <c r="J51" i="23"/>
  <c r="J50" i="23"/>
  <c r="J49" i="23"/>
  <c r="J45" i="23"/>
  <c r="J44" i="23"/>
  <c r="J42" i="23"/>
  <c r="J40" i="23"/>
  <c r="J39" i="23"/>
  <c r="J37" i="23"/>
  <c r="J36" i="23"/>
  <c r="J33" i="23"/>
  <c r="J32" i="23"/>
  <c r="J31" i="23"/>
  <c r="J25" i="23"/>
  <c r="J24" i="23"/>
  <c r="J23" i="23"/>
  <c r="J22" i="23"/>
  <c r="J21" i="23"/>
  <c r="J20" i="23"/>
  <c r="J19" i="23"/>
  <c r="J15" i="23"/>
  <c r="J14" i="23"/>
  <c r="J12" i="23"/>
  <c r="J93" i="27" l="1"/>
  <c r="J93" i="26"/>
  <c r="J93" i="23"/>
</calcChain>
</file>

<file path=xl/sharedStrings.xml><?xml version="1.0" encoding="utf-8"?>
<sst xmlns="http://schemas.openxmlformats.org/spreadsheetml/2006/main" count="848" uniqueCount="202">
  <si>
    <t>S</t>
  </si>
  <si>
    <t>ICP-MS</t>
  </si>
  <si>
    <t>pH-meter</t>
  </si>
  <si>
    <t>SFA-TOC</t>
  </si>
  <si>
    <t>pipet</t>
  </si>
  <si>
    <t>Scheibler</t>
  </si>
  <si>
    <t>EC-meter</t>
  </si>
  <si>
    <t>LECO</t>
  </si>
  <si>
    <t>E1406</t>
  </si>
  <si>
    <t>E1415</t>
  </si>
  <si>
    <t>E1310</t>
  </si>
  <si>
    <t>-</t>
  </si>
  <si>
    <t>E1413</t>
  </si>
  <si>
    <t>E0005</t>
  </si>
  <si>
    <t>E0100</t>
  </si>
  <si>
    <t>E1407</t>
  </si>
  <si>
    <t>E0104</t>
  </si>
  <si>
    <t>E1409</t>
  </si>
  <si>
    <t>E2508</t>
  </si>
  <si>
    <t>E1410</t>
  </si>
  <si>
    <t>E0107</t>
  </si>
  <si>
    <t>E0109</t>
  </si>
  <si>
    <t>E0101</t>
  </si>
  <si>
    <t>E1208</t>
  </si>
  <si>
    <t>E1408</t>
  </si>
  <si>
    <t>E0103</t>
  </si>
  <si>
    <t>E2507</t>
  </si>
  <si>
    <t>E1307</t>
  </si>
  <si>
    <t>E1301</t>
  </si>
  <si>
    <t>E1351</t>
  </si>
  <si>
    <t>E1303</t>
  </si>
  <si>
    <t>E1314</t>
  </si>
  <si>
    <t>E1317</t>
  </si>
  <si>
    <t>E1324</t>
  </si>
  <si>
    <t>E0102</t>
  </si>
  <si>
    <t>E1429</t>
  </si>
  <si>
    <t>E1421</t>
  </si>
  <si>
    <t>E1352</t>
  </si>
  <si>
    <t>E1302</t>
  </si>
  <si>
    <t>E0106</t>
  </si>
  <si>
    <t>E1422</t>
  </si>
  <si>
    <t>E1423</t>
  </si>
  <si>
    <t>E1424</t>
  </si>
  <si>
    <t>E1425</t>
  </si>
  <si>
    <t>E1417</t>
  </si>
  <si>
    <t>E1012</t>
  </si>
  <si>
    <t>E1348</t>
  </si>
  <si>
    <t>E1428</t>
  </si>
  <si>
    <t>E1013</t>
  </si>
  <si>
    <t>E0111</t>
  </si>
  <si>
    <t>E0114</t>
  </si>
  <si>
    <t>E0113</t>
  </si>
  <si>
    <t>E1361</t>
  </si>
  <si>
    <t>C</t>
  </si>
  <si>
    <t>Cl</t>
  </si>
  <si>
    <t>EC</t>
  </si>
  <si>
    <t>K</t>
  </si>
  <si>
    <t>pH</t>
  </si>
  <si>
    <t>SFA-Nt/Pt</t>
  </si>
  <si>
    <t>Building 100 (Lumen)</t>
  </si>
  <si>
    <t>Droevendaalsesteeg 3a</t>
  </si>
  <si>
    <t>pretreatment</t>
  </si>
  <si>
    <t>apparatus for analysis</t>
  </si>
  <si>
    <t>procedure</t>
  </si>
  <si>
    <t>number of samples</t>
  </si>
  <si>
    <t>number of elements</t>
  </si>
  <si>
    <t>SAMPLE PRETREATMENT</t>
  </si>
  <si>
    <t>SFA-P-laag</t>
  </si>
  <si>
    <t>TOC / DOC (of TC-IC)</t>
  </si>
  <si>
    <t>water</t>
  </si>
  <si>
    <t xml:space="preserve">Al Ca Cu Fe K Mg Mn Na P S Zn </t>
  </si>
  <si>
    <t>water (content &lt; 1 mg/l)</t>
  </si>
  <si>
    <t>Al As Ba Cd Co Cr Cu Fe La Li Mn Mo Ni P Pb Sb Sn Sr Ti V</t>
  </si>
  <si>
    <t>E1319</t>
  </si>
  <si>
    <t>alkaliniteit</t>
  </si>
  <si>
    <t>digestion water+particles persulfate / borate</t>
  </si>
  <si>
    <t>PLANT MATERIAL</t>
  </si>
  <si>
    <t xml:space="preserve">SAMPLE PRETREATMENT </t>
  </si>
  <si>
    <t>grinding (cut and dried material)</t>
  </si>
  <si>
    <t>drying oven</t>
  </si>
  <si>
    <t>dry matter</t>
  </si>
  <si>
    <t>Nt Pt</t>
  </si>
  <si>
    <t>Al Ca Cu Fe K Mg Mn Na P S Zn</t>
  </si>
  <si>
    <t xml:space="preserve">As Cd Co Cr Mo Ni Pb </t>
  </si>
  <si>
    <t>determination of F</t>
  </si>
  <si>
    <t>SFA-F</t>
  </si>
  <si>
    <t>F</t>
  </si>
  <si>
    <t>determination C/N (macro-170 mg)</t>
  </si>
  <si>
    <t>C N</t>
  </si>
  <si>
    <t>determination C/N (micro-      3 mg)</t>
  </si>
  <si>
    <t>Thermo</t>
  </si>
  <si>
    <t>moisture</t>
  </si>
  <si>
    <t>SOIL</t>
  </si>
  <si>
    <t>grinding</t>
  </si>
  <si>
    <t xml:space="preserve">grinding 50 µm </t>
  </si>
  <si>
    <t>sieving 2mm</t>
  </si>
  <si>
    <t>centrifugation soil moisture (per hour)</t>
  </si>
  <si>
    <t>Al Ca Cr Cu Fe K Mg Mn Na Ni P S Zn</t>
  </si>
  <si>
    <t>As Cd Co Cr Cu Mo Ni Pb V</t>
  </si>
  <si>
    <t>DOC (of TC-IC)</t>
  </si>
  <si>
    <t>Al Cu Fe K Mg Mn Na P S Zn</t>
  </si>
  <si>
    <t>As Cd Co Cr Cu Ni Pb V Zn</t>
  </si>
  <si>
    <t xml:space="preserve">sieving (5 mm) and homogenising </t>
  </si>
  <si>
    <t>extraction  1 M KCl</t>
  </si>
  <si>
    <t>E1306</t>
  </si>
  <si>
    <t xml:space="preserve">As Cd Co Cr Cu Ni Pb </t>
  </si>
  <si>
    <t>extraction ammoniumoxalate/acid-oxalic</t>
  </si>
  <si>
    <t>Al Fe Mn P</t>
  </si>
  <si>
    <t>extraction citraat/dithioniet (NEN-5739)</t>
  </si>
  <si>
    <t>Fe (Al Mn P)</t>
  </si>
  <si>
    <t>E1364</t>
  </si>
  <si>
    <t>P ammonium lactate-acetatic acid (P-Al)</t>
  </si>
  <si>
    <t>P by Bray-method</t>
  </si>
  <si>
    <t>SFA</t>
  </si>
  <si>
    <t>P by Olsen-method</t>
  </si>
  <si>
    <t>P in water extract (including weight)</t>
  </si>
  <si>
    <t>P by Mehlich III</t>
  </si>
  <si>
    <t>E1431</t>
  </si>
  <si>
    <t>Pi-determination (7 time periods)</t>
  </si>
  <si>
    <t>particle size distribution (sieve and pipet)</t>
  </si>
  <si>
    <t>&lt;2 &lt;16 &lt;50 &gt;50</t>
  </si>
  <si>
    <t>CEC base saturation actual</t>
  </si>
  <si>
    <t>cations: Al Ca Fe K Mg Na / CEC</t>
  </si>
  <si>
    <t>CEC base saturation potential Bascomb</t>
  </si>
  <si>
    <t>cations: Ca Mg / CEC</t>
  </si>
  <si>
    <t>loss on ignition</t>
  </si>
  <si>
    <t>furnace</t>
  </si>
  <si>
    <t>organic matter</t>
  </si>
  <si>
    <t>determination of C/N (without collid grinding)</t>
  </si>
  <si>
    <t>determination of pH</t>
  </si>
  <si>
    <t xml:space="preserve">organic carbon Kurmies (without colloid grinding) </t>
  </si>
  <si>
    <t>spectrophotometer</t>
  </si>
  <si>
    <t>determination of carbonate (volumetric)</t>
  </si>
  <si>
    <t>E0112</t>
  </si>
  <si>
    <t>extraction K - HCl</t>
  </si>
  <si>
    <t>TOTAL AMOUNT</t>
  </si>
  <si>
    <t>ICP-OES</t>
  </si>
  <si>
    <t>ICP-OES (SFA)</t>
  </si>
  <si>
    <t>Soil Chemistry Labratory (CBLB)</t>
  </si>
  <si>
    <t>6708 PB  Wageningen</t>
  </si>
  <si>
    <t>Wageningen University</t>
  </si>
  <si>
    <t>cblb.klantenservice@wur.nl</t>
  </si>
  <si>
    <t>LIQUIDS: WATERS, DIGESTS, EXTRACTS</t>
  </si>
  <si>
    <t>filtering &lt; 0.45 µm</t>
  </si>
  <si>
    <t>digestion water+particles Aqua Regia (magnetron)</t>
  </si>
  <si>
    <t>uurtarief --&gt;</t>
  </si>
  <si>
    <t>DOC fractionation</t>
  </si>
  <si>
    <t>DOC, FA, HA, HY, HON</t>
  </si>
  <si>
    <t>price upon request</t>
  </si>
  <si>
    <t>total price</t>
  </si>
  <si>
    <t>WUR Soil Chemistry Laboratory Prices 2021</t>
  </si>
  <si>
    <t>price pre-treatment per sample</t>
  </si>
  <si>
    <t>price measurement per sample</t>
  </si>
  <si>
    <t>price per element per sample</t>
  </si>
  <si>
    <t>K Mg P Y</t>
  </si>
  <si>
    <t>Al As Cd Cu Fe La Ni P Pb Zn</t>
  </si>
  <si>
    <t xml:space="preserve">LIQUID ANALYSES </t>
  </si>
  <si>
    <t>PLANT ANALYSES</t>
  </si>
  <si>
    <t>TOTAL ANALYSES:</t>
  </si>
  <si>
    <t>BIOAVAILABLE ANALYSES:</t>
  </si>
  <si>
    <t>OTHER ANALYSES:</t>
  </si>
  <si>
    <r>
      <t xml:space="preserve">drying 40 </t>
    </r>
    <r>
      <rPr>
        <sz val="9"/>
        <rFont val="Calibri"/>
        <family val="2"/>
      </rPr>
      <t>°</t>
    </r>
    <r>
      <rPr>
        <sz val="9"/>
        <rFont val="Arial"/>
        <family val="2"/>
      </rPr>
      <t xml:space="preserve">C </t>
    </r>
  </si>
  <si>
    <t>dry matter (fresh→105 °C), incl. drying</t>
  </si>
  <si>
    <t>moisture content (70 °C→105 °C)</t>
  </si>
  <si>
    <t>drying 70 °C (max. 500 g fresh material)</t>
  </si>
  <si>
    <t>dry matter ( fresh→105 °C), incl. drying</t>
  </si>
  <si>
    <t>dry matter (field moist→105 °C)</t>
  </si>
  <si>
    <t>moisture content (40°C→105°C)</t>
  </si>
  <si>
    <t xml:space="preserve">other pretreatment (e.g. peeling) </t>
  </si>
  <si>
    <t>element / analysis / fraction</t>
  </si>
  <si>
    <t>Discrete Analyzer</t>
  </si>
  <si>
    <t>titration setup</t>
  </si>
  <si>
    <t>SFA-P-low</t>
  </si>
  <si>
    <r>
      <t>SFA-CaCl</t>
    </r>
    <r>
      <rPr>
        <vertAlign val="subscript"/>
        <sz val="9"/>
        <rFont val="Arial"/>
        <family val="2"/>
      </rPr>
      <t>2</t>
    </r>
  </si>
  <si>
    <r>
      <t>digest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</t>
    </r>
  </si>
  <si>
    <r>
      <t>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PO</t>
    </r>
    <r>
      <rPr>
        <vertAlign val="subscript"/>
        <sz val="9"/>
        <rFont val="Arial"/>
        <family val="2"/>
      </rPr>
      <t>4</t>
    </r>
  </si>
  <si>
    <r>
      <t>P-PO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(≤ 0,2 mg/l)</t>
    </r>
  </si>
  <si>
    <r>
      <t>0.01 M 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and water</t>
    </r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</si>
  <si>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NH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Nts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</si>
  <si>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r>
      <t>Cl, SO</t>
    </r>
    <r>
      <rPr>
        <vertAlign val="subscript"/>
        <sz val="9"/>
        <rFont val="Arial"/>
        <family val="2"/>
      </rPr>
      <t>4</t>
    </r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</si>
  <si>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</t>
    </r>
  </si>
  <si>
    <r>
      <t>digestion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</t>
    </r>
  </si>
  <si>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digestion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/HF/H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(microwave) </t>
    </r>
  </si>
  <si>
    <r>
      <rPr>
        <b/>
        <sz val="9"/>
        <rFont val="Arial"/>
        <family val="2"/>
      </rPr>
      <t>acid-extractable</t>
    </r>
    <r>
      <rPr>
        <sz val="9"/>
        <rFont val="Arial"/>
        <family val="2"/>
      </rPr>
      <t xml:space="preserve"> digestion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/HCl/H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(microwave) </t>
    </r>
  </si>
  <si>
    <r>
      <t>extraction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</si>
  <si>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digestion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/HCl (Aqua Regia)</t>
    </r>
  </si>
  <si>
    <r>
      <t>digestion 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/Se (without colloid grinding)</t>
    </r>
  </si>
  <si>
    <r>
      <t>extraction 0.01 M CaCl</t>
    </r>
    <r>
      <rPr>
        <vertAlign val="subscript"/>
        <sz val="9"/>
        <rFont val="Arial"/>
        <family val="2"/>
      </rPr>
      <t>2</t>
    </r>
  </si>
  <si>
    <r>
      <t>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 xml:space="preserve">  (≤ 2 mg/kg)</t>
    </r>
  </si>
  <si>
    <r>
      <t>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>+NO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NH</t>
    </r>
    <r>
      <rPr>
        <vertAlign val="subscript"/>
        <sz val="9"/>
        <rFont val="Arial"/>
        <family val="2"/>
      </rPr>
      <t>4</t>
    </r>
  </si>
  <si>
    <r>
      <t>SFA-H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O/KCl</t>
    </r>
  </si>
  <si>
    <r>
      <t>extraction 0.43 M HNO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</si>
  <si>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r>
      <t>PO</t>
    </r>
    <r>
      <rPr>
        <vertAlign val="subscript"/>
        <sz val="9"/>
        <rFont val="Arial"/>
        <family val="2"/>
      </rPr>
      <t>4</t>
    </r>
  </si>
  <si>
    <r>
      <t>P (PO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</si>
  <si>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pH-CaCl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pH-H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pH-KCl</t>
    </r>
  </si>
  <si>
    <r>
      <t>CO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+ HCO</t>
    </r>
    <r>
      <rPr>
        <vertAlign val="subscript"/>
        <sz val="9"/>
        <rFont val="Arial"/>
        <family val="2"/>
      </rPr>
      <t>3</t>
    </r>
  </si>
  <si>
    <t>WU prices</t>
  </si>
  <si>
    <t>WR prices</t>
  </si>
  <si>
    <t>external prices</t>
  </si>
  <si>
    <t>WUR Soil Chemistry Laboratory Prices 2022</t>
  </si>
  <si>
    <t>alkalinity</t>
  </si>
  <si>
    <t>d.d. 11-01-2022, valid as of January 1st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</si>
</sst>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  <numFmt numFmtId="166" formatCode="_ [$€-413]\ * #,##0.00_ ;_ [$€-413]\ * \-#,##0.00_ ;_ [$€-413]\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indexed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4"/>
      <color rgb="FFC00000"/>
      <name val="Arial"/>
      <family val="2"/>
    </font>
    <font>
      <sz val="12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9"/>
      <color theme="0" tint="-0.249977111117893"/>
      <name val="Arial"/>
      <family val="2"/>
    </font>
    <font>
      <vertAlign val="subscript"/>
      <sz val="9"/>
      <name val="Arial"/>
      <family val="2"/>
    </font>
    <font>
      <b/>
      <sz val="11"/>
      <color indexed="20"/>
      <name val="Arial"/>
      <family val="2"/>
    </font>
    <font>
      <sz val="11"/>
      <color theme="0" tint="-0.249977111117893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Font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49" fontId="8" fillId="4" borderId="11" xfId="1" applyNumberFormat="1" applyFont="1" applyFill="1" applyBorder="1" applyAlignment="1" applyProtection="1">
      <alignment horizontal="center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" fontId="8" fillId="5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1" applyNumberFormat="1" applyFont="1" applyFill="1" applyBorder="1" applyAlignment="1" applyProtection="1">
      <alignment horizontal="center" vertical="center"/>
    </xf>
    <xf numFmtId="165" fontId="8" fillId="4" borderId="11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49" fontId="8" fillId="4" borderId="14" xfId="1" applyNumberFormat="1" applyFont="1" applyFill="1" applyBorder="1" applyAlignment="1" applyProtection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49" fontId="8" fillId="4" borderId="13" xfId="1" applyNumberFormat="1" applyFont="1" applyFill="1" applyBorder="1" applyAlignment="1" applyProtection="1">
      <alignment horizontal="center" vertical="center" wrapText="1"/>
    </xf>
    <xf numFmtId="165" fontId="8" fillId="4" borderId="1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165" fontId="8" fillId="7" borderId="11" xfId="1" applyNumberFormat="1" applyFont="1" applyFill="1" applyBorder="1" applyAlignment="1" applyProtection="1">
      <alignment horizontal="center" vertical="center"/>
    </xf>
    <xf numFmtId="49" fontId="8" fillId="7" borderId="11" xfId="1" applyNumberFormat="1" applyFont="1" applyFill="1" applyBorder="1" applyAlignment="1" applyProtection="1">
      <alignment horizontal="center" vertical="center"/>
    </xf>
    <xf numFmtId="165" fontId="8" fillId="7" borderId="11" xfId="0" applyNumberFormat="1" applyFont="1" applyFill="1" applyBorder="1" applyAlignment="1">
      <alignment horizontal="center" vertical="center"/>
    </xf>
    <xf numFmtId="49" fontId="8" fillId="8" borderId="11" xfId="1" applyNumberFormat="1" applyFont="1" applyFill="1" applyBorder="1" applyAlignment="1" applyProtection="1">
      <alignment horizontal="center" vertical="center"/>
    </xf>
    <xf numFmtId="0" fontId="8" fillId="7" borderId="11" xfId="0" applyFont="1" applyFill="1" applyBorder="1" applyAlignment="1">
      <alignment vertical="center"/>
    </xf>
    <xf numFmtId="165" fontId="10" fillId="8" borderId="11" xfId="0" applyNumberFormat="1" applyFont="1" applyFill="1" applyBorder="1" applyAlignment="1">
      <alignment horizontal="center" vertical="center"/>
    </xf>
    <xf numFmtId="165" fontId="8" fillId="7" borderId="15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vertical="center" wrapText="1"/>
    </xf>
    <xf numFmtId="49" fontId="8" fillId="7" borderId="14" xfId="1" applyNumberFormat="1" applyFont="1" applyFill="1" applyBorder="1" applyAlignment="1" applyProtection="1">
      <alignment horizontal="center" vertical="center" wrapText="1"/>
    </xf>
    <xf numFmtId="165" fontId="8" fillId="7" borderId="14" xfId="0" applyNumberFormat="1" applyFont="1" applyFill="1" applyBorder="1" applyAlignment="1">
      <alignment horizontal="center" vertical="center" wrapText="1"/>
    </xf>
    <xf numFmtId="165" fontId="8" fillId="8" borderId="14" xfId="0" applyNumberFormat="1" applyFont="1" applyFill="1" applyBorder="1" applyAlignment="1">
      <alignment horizontal="center" vertical="center" wrapText="1"/>
    </xf>
    <xf numFmtId="49" fontId="8" fillId="7" borderId="13" xfId="1" applyNumberFormat="1" applyFont="1" applyFill="1" applyBorder="1" applyAlignment="1" applyProtection="1">
      <alignment horizontal="center" vertical="center" wrapText="1"/>
    </xf>
    <xf numFmtId="165" fontId="8" fillId="8" borderId="13" xfId="0" applyNumberFormat="1" applyFont="1" applyFill="1" applyBorder="1" applyAlignment="1">
      <alignment horizontal="center" vertical="center" wrapText="1"/>
    </xf>
    <xf numFmtId="49" fontId="8" fillId="7" borderId="16" xfId="1" applyNumberFormat="1" applyFont="1" applyFill="1" applyBorder="1" applyAlignment="1" applyProtection="1">
      <alignment horizontal="center" vertical="center"/>
    </xf>
    <xf numFmtId="165" fontId="8" fillId="7" borderId="16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vertical="center"/>
    </xf>
    <xf numFmtId="49" fontId="8" fillId="8" borderId="14" xfId="1" applyNumberFormat="1" applyFont="1" applyFill="1" applyBorder="1" applyAlignment="1" applyProtection="1">
      <alignment horizontal="center" vertical="center" wrapText="1"/>
    </xf>
    <xf numFmtId="0" fontId="8" fillId="11" borderId="11" xfId="0" applyFont="1" applyFill="1" applyBorder="1" applyAlignment="1">
      <alignment vertical="center" wrapText="1"/>
    </xf>
    <xf numFmtId="49" fontId="8" fillId="11" borderId="11" xfId="1" applyNumberFormat="1" applyFont="1" applyFill="1" applyBorder="1" applyAlignment="1" applyProtection="1">
      <alignment horizontal="center" vertical="center" wrapText="1"/>
    </xf>
    <xf numFmtId="165" fontId="8" fillId="11" borderId="11" xfId="0" applyNumberFormat="1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vertical="center"/>
    </xf>
    <xf numFmtId="49" fontId="8" fillId="11" borderId="11" xfId="1" applyNumberFormat="1" applyFont="1" applyFill="1" applyBorder="1" applyAlignment="1" applyProtection="1">
      <alignment horizontal="center" vertical="center"/>
    </xf>
    <xf numFmtId="49" fontId="8" fillId="11" borderId="11" xfId="1" applyNumberFormat="1" applyFont="1" applyFill="1" applyBorder="1" applyAlignment="1" applyProtection="1">
      <alignment horizontal="centerContinuous" vertical="center"/>
    </xf>
    <xf numFmtId="165" fontId="8" fillId="11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11" borderId="13" xfId="1" applyNumberFormat="1" applyFont="1" applyFill="1" applyBorder="1" applyAlignment="1" applyProtection="1">
      <alignment horizontal="center" vertical="center"/>
    </xf>
    <xf numFmtId="165" fontId="8" fillId="11" borderId="13" xfId="0" applyNumberFormat="1" applyFont="1" applyFill="1" applyBorder="1" applyAlignment="1">
      <alignment horizontal="center" vertical="center"/>
    </xf>
    <xf numFmtId="165" fontId="8" fillId="12" borderId="13" xfId="0" applyNumberFormat="1" applyFont="1" applyFill="1" applyBorder="1" applyAlignment="1">
      <alignment horizontal="center" vertical="center"/>
    </xf>
    <xf numFmtId="165" fontId="8" fillId="11" borderId="14" xfId="0" applyNumberFormat="1" applyFont="1" applyFill="1" applyBorder="1" applyAlignment="1">
      <alignment horizontal="center" vertical="center"/>
    </xf>
    <xf numFmtId="165" fontId="8" fillId="11" borderId="14" xfId="0" applyNumberFormat="1" applyFont="1" applyFill="1" applyBorder="1" applyAlignment="1">
      <alignment horizontal="center" vertical="center" wrapText="1"/>
    </xf>
    <xf numFmtId="49" fontId="8" fillId="11" borderId="14" xfId="1" applyNumberFormat="1" applyFont="1" applyFill="1" applyBorder="1" applyAlignment="1" applyProtection="1">
      <alignment horizontal="center" vertical="center"/>
    </xf>
    <xf numFmtId="49" fontId="8" fillId="11" borderId="15" xfId="1" applyNumberFormat="1" applyFont="1" applyFill="1" applyBorder="1" applyAlignment="1" applyProtection="1">
      <alignment horizontal="center" vertical="center"/>
    </xf>
    <xf numFmtId="165" fontId="8" fillId="11" borderId="15" xfId="0" applyNumberFormat="1" applyFont="1" applyFill="1" applyBorder="1" applyAlignment="1">
      <alignment horizontal="center" vertical="center" wrapText="1"/>
    </xf>
    <xf numFmtId="165" fontId="8" fillId="11" borderId="13" xfId="0" applyNumberFormat="1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vertical="center"/>
    </xf>
    <xf numFmtId="49" fontId="8" fillId="12" borderId="14" xfId="1" applyNumberFormat="1" applyFont="1" applyFill="1" applyBorder="1" applyAlignment="1" applyProtection="1">
      <alignment horizontal="center" vertical="center" wrapText="1"/>
    </xf>
    <xf numFmtId="165" fontId="8" fillId="12" borderId="14" xfId="0" applyNumberFormat="1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vertical="center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Continuous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Continuous" wrapText="1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49" fontId="8" fillId="11" borderId="16" xfId="1" applyNumberFormat="1" applyFont="1" applyFill="1" applyBorder="1" applyAlignment="1" applyProtection="1">
      <alignment horizontal="center" vertical="center" wrapText="1"/>
    </xf>
    <xf numFmtId="165" fontId="8" fillId="12" borderId="16" xfId="0" applyNumberFormat="1" applyFont="1" applyFill="1" applyBorder="1" applyAlignment="1">
      <alignment horizontal="center" vertical="center" wrapText="1"/>
    </xf>
    <xf numFmtId="49" fontId="8" fillId="4" borderId="5" xfId="1" applyNumberFormat="1" applyFont="1" applyFill="1" applyBorder="1" applyAlignment="1" applyProtection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/>
    </xf>
    <xf numFmtId="49" fontId="8" fillId="11" borderId="15" xfId="0" applyNumberFormat="1" applyFont="1" applyFill="1" applyBorder="1" applyAlignment="1">
      <alignment horizontal="center" vertical="center"/>
    </xf>
    <xf numFmtId="49" fontId="8" fillId="7" borderId="14" xfId="1" applyNumberFormat="1" applyFont="1" applyFill="1" applyBorder="1" applyAlignment="1" applyProtection="1">
      <alignment horizontal="center" vertical="center"/>
    </xf>
    <xf numFmtId="49" fontId="8" fillId="7" borderId="13" xfId="1" applyNumberFormat="1" applyFont="1" applyFill="1" applyBorder="1" applyAlignment="1" applyProtection="1">
      <alignment horizontal="center" vertical="center"/>
    </xf>
    <xf numFmtId="1" fontId="8" fillId="0" borderId="8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1" fontId="8" fillId="0" borderId="21" xfId="0" applyNumberFormat="1" applyFont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7" borderId="12" xfId="0" applyNumberFormat="1" applyFont="1" applyFill="1" applyBorder="1" applyAlignment="1">
      <alignment horizontal="center" vertical="center" wrapText="1"/>
    </xf>
    <xf numFmtId="1" fontId="8" fillId="8" borderId="12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11" borderId="12" xfId="0" applyNumberFormat="1" applyFont="1" applyFill="1" applyBorder="1" applyAlignment="1">
      <alignment horizontal="center" vertical="center" wrapText="1"/>
    </xf>
    <xf numFmtId="1" fontId="8" fillId="11" borderId="12" xfId="0" applyNumberFormat="1" applyFont="1" applyFill="1" applyBorder="1" applyAlignment="1">
      <alignment horizontal="center" vertical="center"/>
    </xf>
    <xf numFmtId="1" fontId="8" fillId="0" borderId="22" xfId="0" applyNumberFormat="1" applyFont="1" applyBorder="1" applyAlignment="1" applyProtection="1">
      <alignment horizontal="center" vertical="center" wrapText="1"/>
      <protection locked="0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1" fontId="8" fillId="11" borderId="21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 applyProtection="1">
      <alignment horizontal="center" vertical="center" wrapText="1"/>
      <protection locked="0"/>
    </xf>
    <xf numFmtId="1" fontId="8" fillId="11" borderId="18" xfId="0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 applyProtection="1">
      <alignment vertical="center"/>
    </xf>
    <xf numFmtId="49" fontId="8" fillId="11" borderId="16" xfId="0" applyNumberFormat="1" applyFont="1" applyFill="1" applyBorder="1" applyAlignment="1">
      <alignment horizontal="center" vertical="center" wrapText="1"/>
    </xf>
    <xf numFmtId="49" fontId="8" fillId="11" borderId="13" xfId="0" applyNumberFormat="1" applyFont="1" applyFill="1" applyBorder="1" applyAlignment="1">
      <alignment horizontal="center" vertical="center"/>
    </xf>
    <xf numFmtId="49" fontId="8" fillId="11" borderId="15" xfId="0" applyNumberFormat="1" applyFont="1" applyFill="1" applyBorder="1" applyAlignment="1">
      <alignment horizontal="center" vertical="center" wrapText="1"/>
    </xf>
    <xf numFmtId="49" fontId="8" fillId="11" borderId="15" xfId="1" applyNumberFormat="1" applyFont="1" applyFill="1" applyBorder="1" applyAlignment="1" applyProtection="1">
      <alignment horizontal="center" vertical="center" wrapText="1"/>
    </xf>
    <xf numFmtId="49" fontId="8" fillId="11" borderId="13" xfId="0" applyNumberFormat="1" applyFont="1" applyFill="1" applyBorder="1" applyAlignment="1">
      <alignment horizontal="center" vertical="center" wrapText="1"/>
    </xf>
    <xf numFmtId="49" fontId="8" fillId="4" borderId="5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14" borderId="12" xfId="0" applyFont="1" applyFill="1" applyBorder="1" applyAlignment="1">
      <alignment vertical="center" wrapText="1"/>
    </xf>
    <xf numFmtId="0" fontId="7" fillId="9" borderId="12" xfId="0" applyFont="1" applyFill="1" applyBorder="1" applyAlignment="1">
      <alignment vertical="center" wrapText="1"/>
    </xf>
    <xf numFmtId="0" fontId="3" fillId="15" borderId="6" xfId="0" applyFont="1" applyFill="1" applyBorder="1" applyAlignment="1">
      <alignment vertical="center"/>
    </xf>
    <xf numFmtId="1" fontId="3" fillId="15" borderId="6" xfId="0" applyNumberFormat="1" applyFont="1" applyFill="1" applyBorder="1" applyAlignment="1">
      <alignment horizontal="center" vertical="center"/>
    </xf>
    <xf numFmtId="165" fontId="3" fillId="15" borderId="1" xfId="0" applyNumberFormat="1" applyFont="1" applyFill="1" applyBorder="1" applyAlignment="1">
      <alignment horizontal="center" textRotation="90"/>
    </xf>
    <xf numFmtId="1" fontId="3" fillId="15" borderId="1" xfId="0" applyNumberFormat="1" applyFont="1" applyFill="1" applyBorder="1" applyAlignment="1">
      <alignment horizontal="center" textRotation="90"/>
    </xf>
    <xf numFmtId="1" fontId="3" fillId="15" borderId="0" xfId="0" applyNumberFormat="1" applyFont="1" applyFill="1" applyBorder="1" applyAlignment="1">
      <alignment horizontal="center" textRotation="90"/>
    </xf>
    <xf numFmtId="0" fontId="5" fillId="15" borderId="2" xfId="0" applyFont="1" applyFill="1" applyBorder="1"/>
    <xf numFmtId="0" fontId="3" fillId="15" borderId="11" xfId="0" applyFont="1" applyFill="1" applyBorder="1" applyAlignment="1">
      <alignment horizontal="center" vertical="center" textRotation="90" wrapText="1"/>
    </xf>
    <xf numFmtId="49" fontId="3" fillId="15" borderId="11" xfId="1" applyNumberFormat="1" applyFont="1" applyFill="1" applyBorder="1" applyAlignment="1" applyProtection="1">
      <alignment horizontal="center" vertical="center" textRotation="90" wrapText="1"/>
    </xf>
    <xf numFmtId="165" fontId="3" fillId="15" borderId="11" xfId="0" applyNumberFormat="1" applyFont="1" applyFill="1" applyBorder="1" applyAlignment="1">
      <alignment horizontal="center" vertical="center" textRotation="90" wrapText="1"/>
    </xf>
    <xf numFmtId="1" fontId="3" fillId="15" borderId="11" xfId="0" applyNumberFormat="1" applyFont="1" applyFill="1" applyBorder="1" applyAlignment="1">
      <alignment horizontal="center" vertical="center" textRotation="90" wrapText="1"/>
    </xf>
    <xf numFmtId="0" fontId="13" fillId="15" borderId="1" xfId="0" applyFont="1" applyFill="1" applyBorder="1"/>
    <xf numFmtId="49" fontId="8" fillId="11" borderId="25" xfId="1" applyNumberFormat="1" applyFont="1" applyFill="1" applyBorder="1" applyAlignment="1" applyProtection="1">
      <alignment horizontal="center" vertical="center" wrapText="1"/>
    </xf>
    <xf numFmtId="165" fontId="8" fillId="11" borderId="25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12" borderId="25" xfId="0" applyFont="1" applyFill="1" applyBorder="1" applyAlignment="1">
      <alignment vertical="center" wrapText="1"/>
    </xf>
    <xf numFmtId="49" fontId="8" fillId="12" borderId="25" xfId="1" applyNumberFormat="1" applyFont="1" applyFill="1" applyBorder="1" applyAlignment="1" applyProtection="1">
      <alignment horizontal="center" vertical="center" wrapText="1"/>
    </xf>
    <xf numFmtId="0" fontId="18" fillId="15" borderId="2" xfId="0" applyFont="1" applyFill="1" applyBorder="1"/>
    <xf numFmtId="0" fontId="16" fillId="15" borderId="2" xfId="0" applyFont="1" applyFill="1" applyBorder="1" applyAlignment="1">
      <alignment horizontal="right"/>
    </xf>
    <xf numFmtId="0" fontId="16" fillId="15" borderId="2" xfId="0" applyFont="1" applyFill="1" applyBorder="1"/>
    <xf numFmtId="0" fontId="16" fillId="15" borderId="0" xfId="0" applyFont="1" applyFill="1" applyBorder="1" applyProtection="1">
      <protection locked="0"/>
    </xf>
    <xf numFmtId="0" fontId="16" fillId="15" borderId="9" xfId="0" applyFont="1" applyFill="1" applyBorder="1" applyProtection="1">
      <protection locked="0"/>
    </xf>
    <xf numFmtId="0" fontId="15" fillId="15" borderId="0" xfId="0" applyFont="1" applyFill="1" applyBorder="1" applyAlignment="1">
      <alignment horizontal="center" textRotation="90"/>
    </xf>
    <xf numFmtId="1" fontId="15" fillId="15" borderId="0" xfId="0" applyNumberFormat="1" applyFont="1" applyFill="1" applyBorder="1" applyAlignment="1">
      <alignment horizontal="center" textRotation="90"/>
    </xf>
    <xf numFmtId="0" fontId="15" fillId="15" borderId="9" xfId="0" applyFont="1" applyFill="1" applyBorder="1" applyAlignment="1">
      <alignment horizontal="center" textRotation="90"/>
    </xf>
    <xf numFmtId="1" fontId="15" fillId="15" borderId="9" xfId="0" applyNumberFormat="1" applyFont="1" applyFill="1" applyBorder="1" applyAlignment="1">
      <alignment horizontal="center" textRotation="90"/>
    </xf>
    <xf numFmtId="165" fontId="8" fillId="13" borderId="11" xfId="0" applyNumberFormat="1" applyFont="1" applyFill="1" applyBorder="1" applyAlignment="1">
      <alignment horizontal="center" vertical="center"/>
    </xf>
    <xf numFmtId="0" fontId="14" fillId="15" borderId="24" xfId="0" applyFont="1" applyFill="1" applyBorder="1"/>
    <xf numFmtId="0" fontId="4" fillId="15" borderId="1" xfId="0" applyFont="1" applyFill="1" applyBorder="1" applyProtection="1">
      <protection locked="0"/>
    </xf>
    <xf numFmtId="0" fontId="4" fillId="15" borderId="0" xfId="0" applyFont="1" applyFill="1" applyBorder="1" applyProtection="1">
      <protection locked="0"/>
    </xf>
    <xf numFmtId="0" fontId="13" fillId="15" borderId="0" xfId="0" applyFont="1" applyFill="1" applyBorder="1"/>
    <xf numFmtId="0" fontId="3" fillId="15" borderId="0" xfId="0" applyFont="1" applyFill="1" applyBorder="1" applyAlignment="1">
      <alignment horizontal="center" textRotation="90"/>
    </xf>
    <xf numFmtId="0" fontId="8" fillId="4" borderId="5" xfId="0" applyFont="1" applyFill="1" applyBorder="1" applyAlignment="1">
      <alignment vertical="center" wrapText="1"/>
    </xf>
    <xf numFmtId="165" fontId="3" fillId="2" borderId="6" xfId="1" applyNumberFormat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1" fontId="8" fillId="4" borderId="12" xfId="0" applyNumberFormat="1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vertical="center" wrapText="1"/>
    </xf>
    <xf numFmtId="0" fontId="16" fillId="15" borderId="9" xfId="0" applyFont="1" applyFill="1" applyBorder="1" applyAlignment="1">
      <alignment horizontal="center"/>
    </xf>
    <xf numFmtId="49" fontId="8" fillId="13" borderId="11" xfId="1" applyNumberFormat="1" applyFont="1" applyFill="1" applyBorder="1" applyAlignment="1" applyProtection="1">
      <alignment horizontal="center" vertical="center" wrapText="1"/>
    </xf>
    <xf numFmtId="49" fontId="8" fillId="13" borderId="11" xfId="1" applyNumberFormat="1" applyFont="1" applyFill="1" applyBorder="1" applyAlignment="1" applyProtection="1">
      <alignment horizontal="center" vertical="center"/>
    </xf>
    <xf numFmtId="1" fontId="8" fillId="13" borderId="12" xfId="0" applyNumberFormat="1" applyFont="1" applyFill="1" applyBorder="1" applyAlignment="1">
      <alignment horizontal="center" vertical="center"/>
    </xf>
    <xf numFmtId="165" fontId="8" fillId="8" borderId="16" xfId="0" applyNumberFormat="1" applyFont="1" applyFill="1" applyBorder="1" applyAlignment="1">
      <alignment horizontal="center" vertical="center"/>
    </xf>
    <xf numFmtId="165" fontId="8" fillId="12" borderId="11" xfId="0" applyNumberFormat="1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1" fontId="8" fillId="11" borderId="21" xfId="0" applyNumberFormat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11" borderId="20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" fontId="8" fillId="11" borderId="12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6" fontId="8" fillId="4" borderId="11" xfId="1" applyNumberFormat="1" applyFont="1" applyFill="1" applyBorder="1" applyAlignment="1" applyProtection="1">
      <alignment horizontal="left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12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66" fontId="8" fillId="13" borderId="11" xfId="1" applyNumberFormat="1" applyFont="1" applyFill="1" applyBorder="1" applyAlignment="1" applyProtection="1">
      <alignment horizontal="left" vertical="center" wrapText="1"/>
    </xf>
    <xf numFmtId="166" fontId="8" fillId="4" borderId="14" xfId="1" applyNumberFormat="1" applyFont="1" applyFill="1" applyBorder="1" applyAlignment="1" applyProtection="1">
      <alignment horizontal="left" vertical="center" wrapText="1"/>
    </xf>
    <xf numFmtId="166" fontId="8" fillId="4" borderId="13" xfId="1" applyNumberFormat="1" applyFont="1" applyFill="1" applyBorder="1" applyAlignment="1" applyProtection="1">
      <alignment horizontal="left" vertical="center" wrapText="1"/>
    </xf>
    <xf numFmtId="166" fontId="8" fillId="11" borderId="25" xfId="1" applyNumberFormat="1" applyFont="1" applyFill="1" applyBorder="1" applyAlignment="1" applyProtection="1">
      <alignment horizontal="left" vertical="center" wrapText="1"/>
    </xf>
    <xf numFmtId="166" fontId="8" fillId="11" borderId="11" xfId="0" applyNumberFormat="1" applyFont="1" applyFill="1" applyBorder="1" applyAlignment="1">
      <alignment horizontal="left" vertical="center"/>
    </xf>
    <xf numFmtId="166" fontId="8" fillId="11" borderId="11" xfId="1" applyNumberFormat="1" applyFont="1" applyFill="1" applyBorder="1" applyAlignment="1" applyProtection="1">
      <alignment horizontal="left" vertical="center"/>
    </xf>
    <xf numFmtId="166" fontId="8" fillId="11" borderId="14" xfId="1" applyNumberFormat="1" applyFont="1" applyFill="1" applyBorder="1" applyAlignment="1" applyProtection="1">
      <alignment horizontal="left" vertical="center"/>
    </xf>
    <xf numFmtId="166" fontId="8" fillId="11" borderId="15" xfId="1" applyNumberFormat="1" applyFont="1" applyFill="1" applyBorder="1" applyAlignment="1" applyProtection="1">
      <alignment horizontal="left" vertical="center"/>
    </xf>
    <xf numFmtId="166" fontId="8" fillId="11" borderId="13" xfId="1" applyNumberFormat="1" applyFont="1" applyFill="1" applyBorder="1" applyAlignment="1" applyProtection="1">
      <alignment horizontal="left" vertical="center"/>
    </xf>
    <xf numFmtId="166" fontId="5" fillId="15" borderId="0" xfId="0" applyNumberFormat="1" applyFont="1" applyFill="1" applyBorder="1" applyAlignment="1">
      <alignment horizontal="left"/>
    </xf>
    <xf numFmtId="166" fontId="15" fillId="15" borderId="0" xfId="0" applyNumberFormat="1" applyFont="1" applyFill="1" applyBorder="1" applyAlignment="1">
      <alignment horizontal="left"/>
    </xf>
    <xf numFmtId="166" fontId="19" fillId="15" borderId="0" xfId="1" applyNumberFormat="1" applyFont="1" applyFill="1" applyBorder="1" applyAlignment="1" applyProtection="1">
      <alignment horizontal="left" wrapText="1"/>
      <protection locked="0"/>
    </xf>
    <xf numFmtId="166" fontId="20" fillId="15" borderId="0" xfId="1" applyNumberFormat="1" applyFont="1" applyFill="1" applyBorder="1" applyAlignment="1" applyProtection="1">
      <alignment horizontal="left"/>
      <protection locked="0"/>
    </xf>
    <xf numFmtId="166" fontId="6" fillId="0" borderId="0" xfId="0" applyNumberFormat="1" applyFont="1" applyAlignment="1">
      <alignment horizontal="left" vertical="center" wrapText="1"/>
    </xf>
    <xf numFmtId="166" fontId="7" fillId="2" borderId="6" xfId="0" applyNumberFormat="1" applyFont="1" applyFill="1" applyBorder="1" applyAlignment="1">
      <alignment horizontal="left" vertical="center" wrapText="1"/>
    </xf>
    <xf numFmtId="166" fontId="7" fillId="3" borderId="9" xfId="0" applyNumberFormat="1" applyFont="1" applyFill="1" applyBorder="1" applyAlignment="1">
      <alignment horizontal="left" vertical="center"/>
    </xf>
    <xf numFmtId="166" fontId="7" fillId="3" borderId="6" xfId="0" applyNumberFormat="1" applyFont="1" applyFill="1" applyBorder="1" applyAlignment="1">
      <alignment horizontal="left" vertical="center"/>
    </xf>
    <xf numFmtId="166" fontId="8" fillId="0" borderId="1" xfId="0" applyNumberFormat="1" applyFont="1" applyBorder="1" applyAlignment="1">
      <alignment horizontal="left" vertical="center" wrapText="1"/>
    </xf>
    <xf numFmtId="166" fontId="7" fillId="14" borderId="6" xfId="0" applyNumberFormat="1" applyFont="1" applyFill="1" applyBorder="1" applyAlignment="1">
      <alignment horizontal="left" vertical="center" wrapText="1"/>
    </xf>
    <xf numFmtId="166" fontId="8" fillId="7" borderId="11" xfId="1" applyNumberFormat="1" applyFont="1" applyFill="1" applyBorder="1" applyAlignment="1" applyProtection="1">
      <alignment horizontal="left" vertical="center"/>
    </xf>
    <xf numFmtId="166" fontId="7" fillId="9" borderId="6" xfId="0" applyNumberFormat="1" applyFont="1" applyFill="1" applyBorder="1" applyAlignment="1">
      <alignment horizontal="left" vertical="center" wrapText="1"/>
    </xf>
    <xf numFmtId="166" fontId="7" fillId="15" borderId="6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horizontal="left"/>
    </xf>
    <xf numFmtId="166" fontId="8" fillId="11" borderId="16" xfId="1" applyNumberFormat="1" applyFont="1" applyFill="1" applyBorder="1" applyAlignment="1" applyProtection="1">
      <alignment horizontal="left" vertical="center" wrapText="1"/>
    </xf>
    <xf numFmtId="166" fontId="8" fillId="11" borderId="15" xfId="1" applyNumberFormat="1" applyFont="1" applyFill="1" applyBorder="1" applyAlignment="1" applyProtection="1">
      <alignment horizontal="left" vertical="center" wrapText="1"/>
    </xf>
    <xf numFmtId="166" fontId="8" fillId="4" borderId="11" xfId="0" applyNumberFormat="1" applyFont="1" applyFill="1" applyBorder="1" applyAlignment="1">
      <alignment horizontal="left" vertical="center" wrapText="1"/>
    </xf>
    <xf numFmtId="166" fontId="8" fillId="11" borderId="16" xfId="0" applyNumberFormat="1" applyFont="1" applyFill="1" applyBorder="1" applyAlignment="1">
      <alignment horizontal="left" vertical="center"/>
    </xf>
    <xf numFmtId="166" fontId="8" fillId="11" borderId="13" xfId="0" applyNumberFormat="1" applyFont="1" applyFill="1" applyBorder="1" applyAlignment="1">
      <alignment horizontal="left" vertical="center"/>
    </xf>
    <xf numFmtId="166" fontId="8" fillId="11" borderId="25" xfId="0" applyNumberFormat="1" applyFont="1" applyFill="1" applyBorder="1" applyAlignment="1">
      <alignment horizontal="left" vertical="center"/>
    </xf>
    <xf numFmtId="166" fontId="8" fillId="11" borderId="14" xfId="0" applyNumberFormat="1" applyFont="1" applyFill="1" applyBorder="1" applyAlignment="1">
      <alignment horizontal="left" vertical="center"/>
    </xf>
    <xf numFmtId="166" fontId="8" fillId="11" borderId="15" xfId="0" applyNumberFormat="1" applyFont="1" applyFill="1" applyBorder="1" applyAlignment="1">
      <alignment horizontal="left" vertical="center"/>
    </xf>
    <xf numFmtId="166" fontId="8" fillId="11" borderId="14" xfId="0" applyNumberFormat="1" applyFont="1" applyFill="1" applyBorder="1" applyAlignment="1">
      <alignment horizontal="left" vertical="center" wrapText="1"/>
    </xf>
    <xf numFmtId="166" fontId="8" fillId="11" borderId="13" xfId="0" applyNumberFormat="1" applyFont="1" applyFill="1" applyBorder="1" applyAlignment="1">
      <alignment horizontal="left" vertical="center" wrapText="1"/>
    </xf>
    <xf numFmtId="166" fontId="8" fillId="12" borderId="14" xfId="0" applyNumberFormat="1" applyFont="1" applyFill="1" applyBorder="1" applyAlignment="1">
      <alignment horizontal="left" vertical="center"/>
    </xf>
    <xf numFmtId="166" fontId="8" fillId="11" borderId="17" xfId="0" applyNumberFormat="1" applyFont="1" applyFill="1" applyBorder="1" applyAlignment="1">
      <alignment horizontal="left" vertical="center"/>
    </xf>
    <xf numFmtId="166" fontId="19" fillId="15" borderId="3" xfId="1" applyNumberFormat="1" applyFont="1" applyFill="1" applyBorder="1" applyAlignment="1" applyProtection="1">
      <alignment horizontal="left" wrapText="1"/>
      <protection locked="0"/>
    </xf>
    <xf numFmtId="166" fontId="20" fillId="15" borderId="3" xfId="1" applyNumberFormat="1" applyFont="1" applyFill="1" applyBorder="1" applyAlignment="1" applyProtection="1">
      <alignment horizontal="left"/>
      <protection locked="0"/>
    </xf>
    <xf numFmtId="166" fontId="8" fillId="7" borderId="16" xfId="1" applyNumberFormat="1" applyFont="1" applyFill="1" applyBorder="1" applyAlignment="1" applyProtection="1">
      <alignment horizontal="left" vertical="center"/>
    </xf>
    <xf numFmtId="166" fontId="8" fillId="7" borderId="15" xfId="1" applyNumberFormat="1" applyFont="1" applyFill="1" applyBorder="1" applyAlignment="1" applyProtection="1">
      <alignment horizontal="left" vertical="center"/>
    </xf>
    <xf numFmtId="166" fontId="8" fillId="7" borderId="14" xfId="1" applyNumberFormat="1" applyFont="1" applyFill="1" applyBorder="1" applyAlignment="1" applyProtection="1">
      <alignment horizontal="left" vertical="center"/>
    </xf>
    <xf numFmtId="166" fontId="8" fillId="7" borderId="13" xfId="1" applyNumberFormat="1" applyFont="1" applyFill="1" applyBorder="1" applyAlignment="1" applyProtection="1">
      <alignment horizontal="left" vertical="center"/>
    </xf>
    <xf numFmtId="166" fontId="8" fillId="7" borderId="5" xfId="1" applyNumberFormat="1" applyFont="1" applyFill="1" applyBorder="1" applyAlignment="1" applyProtection="1">
      <alignment horizontal="left" vertical="center"/>
    </xf>
    <xf numFmtId="166" fontId="8" fillId="0" borderId="1" xfId="1" applyNumberFormat="1" applyFont="1" applyFill="1" applyBorder="1" applyAlignment="1" applyProtection="1">
      <alignment horizontal="left" vertical="center" wrapText="1"/>
    </xf>
    <xf numFmtId="166" fontId="3" fillId="0" borderId="0" xfId="1" applyNumberFormat="1" applyFont="1" applyFill="1" applyBorder="1" applyAlignment="1" applyProtection="1">
      <alignment horizontal="left"/>
    </xf>
    <xf numFmtId="166" fontId="3" fillId="15" borderId="6" xfId="0" applyNumberFormat="1" applyFont="1" applyFill="1" applyBorder="1" applyAlignment="1">
      <alignment horizontal="left" vertical="center"/>
    </xf>
    <xf numFmtId="166" fontId="12" fillId="15" borderId="1" xfId="0" applyNumberFormat="1" applyFont="1" applyFill="1" applyBorder="1" applyAlignment="1">
      <alignment horizontal="left"/>
    </xf>
    <xf numFmtId="166" fontId="3" fillId="2" borderId="6" xfId="1" applyNumberFormat="1" applyFont="1" applyFill="1" applyBorder="1" applyAlignment="1" applyProtection="1">
      <alignment horizontal="left" vertical="center"/>
    </xf>
    <xf numFmtId="166" fontId="8" fillId="7" borderId="11" xfId="0" applyNumberFormat="1" applyFont="1" applyFill="1" applyBorder="1" applyAlignment="1">
      <alignment horizontal="left" vertical="center"/>
    </xf>
    <xf numFmtId="166" fontId="8" fillId="8" borderId="11" xfId="0" applyNumberFormat="1" applyFont="1" applyFill="1" applyBorder="1" applyAlignment="1">
      <alignment horizontal="left" vertical="center"/>
    </xf>
    <xf numFmtId="166" fontId="8" fillId="7" borderId="16" xfId="0" applyNumberFormat="1" applyFont="1" applyFill="1" applyBorder="1" applyAlignment="1">
      <alignment horizontal="left" vertical="center"/>
    </xf>
    <xf numFmtId="166" fontId="8" fillId="7" borderId="15" xfId="0" applyNumberFormat="1" applyFont="1" applyFill="1" applyBorder="1" applyAlignment="1">
      <alignment horizontal="left" vertical="center"/>
    </xf>
    <xf numFmtId="166" fontId="8" fillId="7" borderId="14" xfId="0" applyNumberFormat="1" applyFont="1" applyFill="1" applyBorder="1" applyAlignment="1">
      <alignment horizontal="left" vertical="center"/>
    </xf>
    <xf numFmtId="166" fontId="8" fillId="7" borderId="13" xfId="0" applyNumberFormat="1" applyFont="1" applyFill="1" applyBorder="1" applyAlignment="1">
      <alignment horizontal="left" vertical="center"/>
    </xf>
    <xf numFmtId="166" fontId="8" fillId="8" borderId="14" xfId="0" applyNumberFormat="1" applyFont="1" applyFill="1" applyBorder="1" applyAlignment="1">
      <alignment horizontal="left" vertical="center"/>
    </xf>
    <xf numFmtId="166" fontId="3" fillId="0" borderId="0" xfId="1" applyNumberFormat="1" applyFont="1" applyFill="1" applyBorder="1" applyAlignment="1" applyProtection="1">
      <alignment horizontal="left" wrapText="1"/>
    </xf>
    <xf numFmtId="166" fontId="3" fillId="0" borderId="1" xfId="0" applyNumberFormat="1" applyFont="1" applyBorder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6" fontId="8" fillId="4" borderId="14" xfId="0" applyNumberFormat="1" applyFont="1" applyFill="1" applyBorder="1" applyAlignment="1">
      <alignment horizontal="left" vertical="center" wrapText="1"/>
    </xf>
    <xf numFmtId="166" fontId="8" fillId="4" borderId="13" xfId="0" applyNumberFormat="1" applyFont="1" applyFill="1" applyBorder="1" applyAlignment="1">
      <alignment horizontal="left" vertical="center" wrapText="1"/>
    </xf>
    <xf numFmtId="166" fontId="2" fillId="15" borderId="1" xfId="0" applyNumberFormat="1" applyFont="1" applyFill="1" applyBorder="1" applyAlignment="1">
      <alignment horizontal="left"/>
    </xf>
    <xf numFmtId="166" fontId="4" fillId="15" borderId="1" xfId="0" applyNumberFormat="1" applyFont="1" applyFill="1" applyBorder="1" applyAlignment="1" applyProtection="1">
      <alignment horizontal="left"/>
      <protection locked="0"/>
    </xf>
    <xf numFmtId="166" fontId="3" fillId="15" borderId="23" xfId="0" applyNumberFormat="1" applyFont="1" applyFill="1" applyBorder="1" applyAlignment="1">
      <alignment horizontal="left" textRotation="90"/>
    </xf>
    <xf numFmtId="166" fontId="4" fillId="15" borderId="0" xfId="0" applyNumberFormat="1" applyFont="1" applyFill="1" applyBorder="1" applyAlignment="1" applyProtection="1">
      <alignment horizontal="left"/>
      <protection locked="0"/>
    </xf>
    <xf numFmtId="166" fontId="12" fillId="15" borderId="0" xfId="0" applyNumberFormat="1" applyFont="1" applyFill="1" applyBorder="1" applyAlignment="1">
      <alignment horizontal="left"/>
    </xf>
    <xf numFmtId="166" fontId="3" fillId="15" borderId="3" xfId="0" applyNumberFormat="1" applyFont="1" applyFill="1" applyBorder="1" applyAlignment="1">
      <alignment horizontal="left" textRotation="90"/>
    </xf>
    <xf numFmtId="166" fontId="3" fillId="2" borderId="7" xfId="1" applyNumberFormat="1" applyFont="1" applyFill="1" applyBorder="1" applyAlignment="1" applyProtection="1">
      <alignment horizontal="left" vertical="center"/>
    </xf>
    <xf numFmtId="166" fontId="7" fillId="3" borderId="10" xfId="0" applyNumberFormat="1" applyFont="1" applyFill="1" applyBorder="1" applyAlignment="1">
      <alignment horizontal="left" vertical="center"/>
    </xf>
    <xf numFmtId="166" fontId="7" fillId="3" borderId="7" xfId="0" applyNumberFormat="1" applyFont="1" applyFill="1" applyBorder="1" applyAlignment="1">
      <alignment horizontal="left" vertical="center"/>
    </xf>
    <xf numFmtId="0" fontId="8" fillId="13" borderId="25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 wrapText="1"/>
    </xf>
    <xf numFmtId="0" fontId="8" fillId="7" borderId="25" xfId="0" applyFont="1" applyFill="1" applyBorder="1" applyAlignment="1">
      <alignment vertical="center" wrapText="1"/>
    </xf>
    <xf numFmtId="0" fontId="8" fillId="8" borderId="25" xfId="0" applyFont="1" applyFill="1" applyBorder="1" applyAlignment="1">
      <alignment vertical="center" wrapText="1"/>
    </xf>
    <xf numFmtId="49" fontId="8" fillId="8" borderId="25" xfId="1" applyNumberFormat="1" applyFont="1" applyFill="1" applyBorder="1" applyAlignment="1" applyProtection="1">
      <alignment horizontal="center" vertical="center" wrapText="1"/>
    </xf>
    <xf numFmtId="166" fontId="8" fillId="8" borderId="25" xfId="1" applyNumberFormat="1" applyFont="1" applyFill="1" applyBorder="1" applyAlignment="1" applyProtection="1">
      <alignment horizontal="left" vertical="center" wrapText="1"/>
    </xf>
    <xf numFmtId="0" fontId="7" fillId="15" borderId="12" xfId="0" applyFont="1" applyFill="1" applyBorder="1" applyAlignment="1">
      <alignment vertical="center"/>
    </xf>
    <xf numFmtId="0" fontId="3" fillId="0" borderId="0" xfId="1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left"/>
    </xf>
    <xf numFmtId="165" fontId="7" fillId="15" borderId="11" xfId="1" applyNumberFormat="1" applyFont="1" applyFill="1" applyBorder="1" applyAlignment="1" applyProtection="1">
      <alignment horizontal="center" vertical="center" textRotation="90" wrapText="1"/>
    </xf>
    <xf numFmtId="164" fontId="7" fillId="15" borderId="11" xfId="1" applyFont="1" applyFill="1" applyBorder="1" applyAlignment="1" applyProtection="1">
      <alignment horizontal="center" vertical="center" textRotation="90" wrapText="1"/>
    </xf>
    <xf numFmtId="165" fontId="7" fillId="15" borderId="11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/>
    <xf numFmtId="0" fontId="8" fillId="12" borderId="15" xfId="0" applyFont="1" applyFill="1" applyBorder="1" applyAlignment="1">
      <alignment horizontal="center" vertical="center" wrapText="1"/>
    </xf>
    <xf numFmtId="0" fontId="17" fillId="16" borderId="27" xfId="0" applyFont="1" applyFill="1" applyBorder="1" applyAlignment="1">
      <alignment horizontal="center"/>
    </xf>
    <xf numFmtId="1" fontId="8" fillId="13" borderId="20" xfId="0" applyNumberFormat="1" applyFont="1" applyFill="1" applyBorder="1" applyAlignment="1" applyProtection="1">
      <alignment horizontal="center" vertical="center" wrapText="1"/>
      <protection locked="0"/>
    </xf>
    <xf numFmtId="166" fontId="7" fillId="15" borderId="11" xfId="0" applyNumberFormat="1" applyFont="1" applyFill="1" applyBorder="1" applyAlignment="1">
      <alignment horizontal="center" vertical="center" textRotation="90" wrapText="1"/>
    </xf>
    <xf numFmtId="166" fontId="16" fillId="15" borderId="10" xfId="0" applyNumberFormat="1" applyFont="1" applyFill="1" applyBorder="1" applyAlignment="1">
      <alignment horizontal="left"/>
    </xf>
    <xf numFmtId="166" fontId="7" fillId="15" borderId="7" xfId="0" applyNumberFormat="1" applyFont="1" applyFill="1" applyBorder="1" applyAlignment="1">
      <alignment horizontal="left" vertical="center"/>
    </xf>
    <xf numFmtId="166" fontId="22" fillId="15" borderId="1" xfId="0" applyNumberFormat="1" applyFont="1" applyFill="1" applyBorder="1" applyAlignment="1">
      <alignment horizontal="left"/>
    </xf>
    <xf numFmtId="165" fontId="13" fillId="15" borderId="1" xfId="0" applyNumberFormat="1" applyFont="1" applyFill="1" applyBorder="1" applyAlignment="1">
      <alignment horizontal="center" textRotation="90"/>
    </xf>
    <xf numFmtId="1" fontId="13" fillId="15" borderId="1" xfId="0" applyNumberFormat="1" applyFont="1" applyFill="1" applyBorder="1" applyAlignment="1">
      <alignment horizontal="center" textRotation="90"/>
    </xf>
    <xf numFmtId="166" fontId="13" fillId="15" borderId="23" xfId="0" applyNumberFormat="1" applyFont="1" applyFill="1" applyBorder="1" applyAlignment="1">
      <alignment horizontal="left" textRotation="90"/>
    </xf>
    <xf numFmtId="0" fontId="6" fillId="15" borderId="2" xfId="0" applyFont="1" applyFill="1" applyBorder="1"/>
    <xf numFmtId="166" fontId="22" fillId="15" borderId="0" xfId="0" applyNumberFormat="1" applyFont="1" applyFill="1" applyAlignment="1">
      <alignment horizontal="left"/>
    </xf>
    <xf numFmtId="0" fontId="4" fillId="15" borderId="0" xfId="0" applyFont="1" applyFill="1" applyProtection="1">
      <protection locked="0"/>
    </xf>
    <xf numFmtId="166" fontId="4" fillId="15" borderId="0" xfId="0" applyNumberFormat="1" applyFont="1" applyFill="1" applyAlignment="1" applyProtection="1">
      <alignment horizontal="left"/>
      <protection locked="0"/>
    </xf>
    <xf numFmtId="0" fontId="13" fillId="15" borderId="0" xfId="0" applyFont="1" applyFill="1"/>
    <xf numFmtId="166" fontId="12" fillId="15" borderId="0" xfId="0" applyNumberFormat="1" applyFont="1" applyFill="1" applyAlignment="1">
      <alignment horizontal="left"/>
    </xf>
    <xf numFmtId="0" fontId="13" fillId="15" borderId="0" xfId="0" applyFont="1" applyFill="1" applyAlignment="1">
      <alignment horizontal="center" textRotation="90"/>
    </xf>
    <xf numFmtId="1" fontId="13" fillId="15" borderId="0" xfId="0" applyNumberFormat="1" applyFont="1" applyFill="1" applyAlignment="1">
      <alignment horizontal="center" textRotation="90"/>
    </xf>
    <xf numFmtId="166" fontId="13" fillId="15" borderId="3" xfId="0" applyNumberFormat="1" applyFont="1" applyFill="1" applyBorder="1" applyAlignment="1">
      <alignment horizontal="left" textRotation="90"/>
    </xf>
    <xf numFmtId="166" fontId="23" fillId="15" borderId="0" xfId="0" applyNumberFormat="1" applyFont="1" applyFill="1" applyAlignment="1">
      <alignment horizontal="left"/>
    </xf>
    <xf numFmtId="0" fontId="16" fillId="15" borderId="0" xfId="0" applyFont="1" applyFill="1" applyProtection="1">
      <protection locked="0"/>
    </xf>
    <xf numFmtId="0" fontId="6" fillId="15" borderId="2" xfId="0" applyFont="1" applyFill="1" applyBorder="1" applyAlignment="1">
      <alignment horizontal="center"/>
    </xf>
    <xf numFmtId="166" fontId="16" fillId="15" borderId="0" xfId="1" applyNumberFormat="1" applyFont="1" applyFill="1" applyBorder="1" applyAlignment="1" applyProtection="1">
      <alignment horizontal="left" wrapText="1"/>
      <protection locked="0"/>
    </xf>
    <xf numFmtId="0" fontId="23" fillId="15" borderId="0" xfId="0" applyFont="1" applyFill="1" applyAlignment="1">
      <alignment horizontal="center" textRotation="90"/>
    </xf>
    <xf numFmtId="1" fontId="23" fillId="15" borderId="0" xfId="0" applyNumberFormat="1" applyFont="1" applyFill="1" applyAlignment="1">
      <alignment horizontal="center" textRotation="90"/>
    </xf>
    <xf numFmtId="166" fontId="16" fillId="15" borderId="3" xfId="1" applyNumberFormat="1" applyFont="1" applyFill="1" applyBorder="1" applyAlignment="1" applyProtection="1">
      <alignment horizontal="left" wrapText="1"/>
      <protection locked="0"/>
    </xf>
    <xf numFmtId="0" fontId="24" fillId="15" borderId="2" xfId="0" applyFont="1" applyFill="1" applyBorder="1" applyAlignment="1">
      <alignment horizontal="right"/>
    </xf>
    <xf numFmtId="166" fontId="23" fillId="15" borderId="0" xfId="1" applyNumberFormat="1" applyFont="1" applyFill="1" applyBorder="1" applyAlignment="1" applyProtection="1">
      <alignment horizontal="left"/>
      <protection locked="0"/>
    </xf>
    <xf numFmtId="166" fontId="23" fillId="15" borderId="3" xfId="1" applyNumberFormat="1" applyFont="1" applyFill="1" applyBorder="1" applyAlignment="1" applyProtection="1">
      <alignment horizontal="left"/>
      <protection locked="0"/>
    </xf>
    <xf numFmtId="0" fontId="24" fillId="15" borderId="2" xfId="0" applyFont="1" applyFill="1" applyBorder="1"/>
    <xf numFmtId="0" fontId="24" fillId="15" borderId="9" xfId="0" applyFont="1" applyFill="1" applyBorder="1" applyAlignment="1">
      <alignment horizontal="center"/>
    </xf>
    <xf numFmtId="0" fontId="24" fillId="15" borderId="9" xfId="0" applyFont="1" applyFill="1" applyBorder="1" applyProtection="1">
      <protection locked="0"/>
    </xf>
    <xf numFmtId="0" fontId="6" fillId="15" borderId="0" xfId="0" applyFont="1" applyFill="1"/>
    <xf numFmtId="0" fontId="25" fillId="15" borderId="9" xfId="0" applyFont="1" applyFill="1" applyBorder="1" applyAlignment="1">
      <alignment horizontal="center" textRotation="90"/>
    </xf>
    <xf numFmtId="1" fontId="25" fillId="15" borderId="9" xfId="0" applyNumberFormat="1" applyFont="1" applyFill="1" applyBorder="1" applyAlignment="1">
      <alignment horizontal="center" textRotation="90"/>
    </xf>
    <xf numFmtId="166" fontId="24" fillId="15" borderId="10" xfId="0" applyNumberFormat="1" applyFont="1" applyFill="1" applyBorder="1" applyAlignment="1">
      <alignment horizontal="left"/>
    </xf>
    <xf numFmtId="165" fontId="8" fillId="11" borderId="12" xfId="0" applyNumberFormat="1" applyFont="1" applyFill="1" applyBorder="1" applyAlignment="1">
      <alignment horizontal="center" vertical="center"/>
    </xf>
    <xf numFmtId="165" fontId="8" fillId="11" borderId="6" xfId="0" applyNumberFormat="1" applyFont="1" applyFill="1" applyBorder="1" applyAlignment="1">
      <alignment horizontal="center" vertical="center"/>
    </xf>
    <xf numFmtId="165" fontId="8" fillId="11" borderId="7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 applyAlignment="1" applyProtection="1">
      <alignment horizontal="center" vertical="center"/>
      <protection locked="0"/>
    </xf>
    <xf numFmtId="1" fontId="8" fillId="8" borderId="6" xfId="0" applyNumberFormat="1" applyFont="1" applyFill="1" applyBorder="1" applyAlignment="1" applyProtection="1">
      <alignment horizontal="center" vertical="center"/>
      <protection locked="0"/>
    </xf>
    <xf numFmtId="1" fontId="8" fillId="8" borderId="7" xfId="0" applyNumberFormat="1" applyFont="1" applyFill="1" applyBorder="1" applyAlignment="1" applyProtection="1">
      <alignment horizontal="center" vertical="center"/>
      <protection locked="0"/>
    </xf>
    <xf numFmtId="1" fontId="8" fillId="13" borderId="12" xfId="0" applyNumberFormat="1" applyFont="1" applyFill="1" applyBorder="1" applyAlignment="1" applyProtection="1">
      <alignment horizontal="center" vertical="center"/>
      <protection locked="0"/>
    </xf>
    <xf numFmtId="1" fontId="8" fillId="13" borderId="6" xfId="0" applyNumberFormat="1" applyFont="1" applyFill="1" applyBorder="1" applyAlignment="1" applyProtection="1">
      <alignment horizontal="center" vertical="center"/>
      <protection locked="0"/>
    </xf>
    <xf numFmtId="1" fontId="8" fillId="13" borderId="7" xfId="0" applyNumberFormat="1" applyFont="1" applyFill="1" applyBorder="1" applyAlignment="1" applyProtection="1">
      <alignment horizontal="center" vertical="center"/>
      <protection locked="0"/>
    </xf>
    <xf numFmtId="49" fontId="8" fillId="11" borderId="12" xfId="1" applyNumberFormat="1" applyFont="1" applyFill="1" applyBorder="1" applyAlignment="1" applyProtection="1">
      <alignment horizontal="center" vertical="center" wrapText="1"/>
    </xf>
    <xf numFmtId="49" fontId="8" fillId="11" borderId="6" xfId="1" applyNumberFormat="1" applyFont="1" applyFill="1" applyBorder="1" applyAlignment="1" applyProtection="1">
      <alignment horizontal="center" vertical="center" wrapText="1"/>
    </xf>
    <xf numFmtId="49" fontId="8" fillId="11" borderId="7" xfId="1" applyNumberFormat="1" applyFont="1" applyFill="1" applyBorder="1" applyAlignment="1" applyProtection="1">
      <alignment horizontal="center" vertical="center" wrapText="1"/>
    </xf>
    <xf numFmtId="165" fontId="8" fillId="12" borderId="18" xfId="0" applyNumberFormat="1" applyFont="1" applyFill="1" applyBorder="1" applyAlignment="1">
      <alignment horizontal="center" vertical="center"/>
    </xf>
    <xf numFmtId="165" fontId="8" fillId="12" borderId="19" xfId="0" applyNumberFormat="1" applyFont="1" applyFill="1" applyBorder="1" applyAlignment="1">
      <alignment horizontal="center" vertical="center"/>
    </xf>
    <xf numFmtId="165" fontId="8" fillId="12" borderId="26" xfId="0" applyNumberFormat="1" applyFont="1" applyFill="1" applyBorder="1" applyAlignment="1">
      <alignment horizontal="center" vertical="center"/>
    </xf>
    <xf numFmtId="165" fontId="8" fillId="12" borderId="12" xfId="0" applyNumberFormat="1" applyFont="1" applyFill="1" applyBorder="1" applyAlignment="1">
      <alignment horizontal="center" vertical="center"/>
    </xf>
    <xf numFmtId="165" fontId="8" fillId="12" borderId="6" xfId="0" applyNumberFormat="1" applyFont="1" applyFill="1" applyBorder="1" applyAlignment="1">
      <alignment horizontal="center" vertical="center"/>
    </xf>
    <xf numFmtId="165" fontId="8" fillId="12" borderId="7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vertical="center"/>
    </xf>
    <xf numFmtId="0" fontId="7" fillId="10" borderId="6" xfId="0" applyFont="1" applyFill="1" applyBorder="1" applyAlignment="1">
      <alignment vertical="center"/>
    </xf>
    <xf numFmtId="0" fontId="7" fillId="10" borderId="7" xfId="0" applyFont="1" applyFill="1" applyBorder="1" applyAlignment="1">
      <alignment vertical="center"/>
    </xf>
    <xf numFmtId="0" fontId="8" fillId="11" borderId="25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 vertical="center" wrapText="1"/>
    </xf>
    <xf numFmtId="166" fontId="8" fillId="12" borderId="25" xfId="1" applyNumberFormat="1" applyFont="1" applyFill="1" applyBorder="1" applyAlignment="1" applyProtection="1">
      <alignment horizontal="left" vertical="center"/>
    </xf>
    <xf numFmtId="166" fontId="8" fillId="12" borderId="5" xfId="1" applyNumberFormat="1" applyFont="1" applyFill="1" applyBorder="1" applyAlignment="1" applyProtection="1">
      <alignment horizontal="left" vertical="center"/>
    </xf>
    <xf numFmtId="0" fontId="8" fillId="11" borderId="4" xfId="0" applyFont="1" applyFill="1" applyBorder="1" applyAlignment="1">
      <alignment horizontal="left" vertical="center" wrapText="1"/>
    </xf>
    <xf numFmtId="166" fontId="8" fillId="11" borderId="25" xfId="1" applyNumberFormat="1" applyFont="1" applyFill="1" applyBorder="1" applyAlignment="1" applyProtection="1">
      <alignment horizontal="left" vertical="center" wrapText="1"/>
    </xf>
    <xf numFmtId="166" fontId="8" fillId="11" borderId="4" xfId="1" applyNumberFormat="1" applyFont="1" applyFill="1" applyBorder="1" applyAlignment="1" applyProtection="1">
      <alignment horizontal="left" vertical="center" wrapText="1"/>
    </xf>
    <xf numFmtId="166" fontId="8" fillId="11" borderId="5" xfId="1" applyNumberFormat="1" applyFont="1" applyFill="1" applyBorder="1" applyAlignment="1" applyProtection="1">
      <alignment horizontal="left" vertical="center" wrapText="1"/>
    </xf>
    <xf numFmtId="165" fontId="3" fillId="9" borderId="6" xfId="1" applyNumberFormat="1" applyFont="1" applyFill="1" applyBorder="1" applyAlignment="1" applyProtection="1">
      <alignment horizontal="center" vertical="center"/>
    </xf>
    <xf numFmtId="165" fontId="3" fillId="9" borderId="7" xfId="1" applyNumberFormat="1" applyFont="1" applyFill="1" applyBorder="1" applyAlignment="1" applyProtection="1">
      <alignment horizontal="center" vertical="center"/>
    </xf>
    <xf numFmtId="0" fontId="7" fillId="10" borderId="8" xfId="0" applyFont="1" applyFill="1" applyBorder="1" applyAlignment="1">
      <alignment vertical="center"/>
    </xf>
    <xf numFmtId="0" fontId="7" fillId="10" borderId="9" xfId="0" applyFont="1" applyFill="1" applyBorder="1" applyAlignment="1">
      <alignment vertical="center"/>
    </xf>
    <xf numFmtId="0" fontId="7" fillId="10" borderId="10" xfId="0" applyFont="1" applyFill="1" applyBorder="1" applyAlignment="1">
      <alignment vertical="center"/>
    </xf>
    <xf numFmtId="0" fontId="8" fillId="4" borderId="2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166" fontId="8" fillId="4" borderId="25" xfId="1" applyNumberFormat="1" applyFont="1" applyFill="1" applyBorder="1" applyAlignment="1" applyProtection="1">
      <alignment horizontal="left" vertical="center"/>
    </xf>
    <xf numFmtId="166" fontId="8" fillId="4" borderId="5" xfId="1" applyNumberFormat="1" applyFont="1" applyFill="1" applyBorder="1" applyAlignment="1" applyProtection="1">
      <alignment horizontal="left" vertical="center"/>
    </xf>
    <xf numFmtId="165" fontId="3" fillId="14" borderId="6" xfId="1" applyNumberFormat="1" applyFont="1" applyFill="1" applyBorder="1" applyAlignment="1" applyProtection="1">
      <alignment horizontal="center" vertical="center" wrapText="1"/>
    </xf>
    <xf numFmtId="165" fontId="3" fillId="14" borderId="7" xfId="1" applyNumberFormat="1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165" fontId="8" fillId="7" borderId="6" xfId="1" applyNumberFormat="1" applyFont="1" applyFill="1" applyBorder="1" applyAlignment="1" applyProtection="1">
      <alignment horizontal="center" vertical="center" wrapText="1"/>
    </xf>
    <xf numFmtId="165" fontId="8" fillId="7" borderId="7" xfId="1" applyNumberFormat="1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vertical="center" wrapText="1"/>
    </xf>
    <xf numFmtId="0" fontId="8" fillId="7" borderId="25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166" fontId="8" fillId="7" borderId="25" xfId="1" applyNumberFormat="1" applyFont="1" applyFill="1" applyBorder="1" applyAlignment="1" applyProtection="1">
      <alignment horizontal="left" vertical="center"/>
    </xf>
    <xf numFmtId="166" fontId="8" fillId="7" borderId="5" xfId="1" applyNumberFormat="1" applyFont="1" applyFill="1" applyBorder="1" applyAlignment="1" applyProtection="1">
      <alignment horizontal="left" vertical="center"/>
    </xf>
  </cellXfs>
  <cellStyles count="3">
    <cellStyle name="Currency" xfId="1" builtinId="4"/>
    <cellStyle name="Currency 2" xfId="2" xr:uid="{00000000-0005-0000-0000-000031000000}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FFFFCC"/>
      <color rgb="FFCCFFCC"/>
      <color rgb="FFFFCCCC"/>
      <color rgb="FF66CCFF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FD9F-709C-4612-BD1E-732DC404A58F}">
  <dimension ref="A1:K94"/>
  <sheetViews>
    <sheetView zoomScaleNormal="100" workbookViewId="0">
      <pane xSplit="1" ySplit="8" topLeftCell="XEN9" activePane="bottomRight" state="frozen"/>
      <selection activeCell="A96" sqref="A96"/>
      <selection pane="topRight" activeCell="A96" sqref="A96"/>
      <selection pane="bottomLeft" activeCell="A96" sqref="A96"/>
      <selection pane="bottomRight" activeCell="A96" sqref="A96"/>
    </sheetView>
  </sheetViews>
  <sheetFormatPr defaultColWidth="9.140625" defaultRowHeight="15" x14ac:dyDescent="0.25"/>
  <cols>
    <col min="1" max="1" width="43.7109375" style="236" customWidth="1"/>
    <col min="2" max="2" width="10.7109375" style="236" customWidth="1"/>
    <col min="3" max="3" width="15.7109375" style="237" customWidth="1"/>
    <col min="4" max="4" width="10.7109375" style="236" customWidth="1"/>
    <col min="5" max="5" width="30.7109375" style="236" customWidth="1"/>
    <col min="6" max="6" width="10.7109375" style="60" customWidth="1"/>
    <col min="7" max="7" width="8.7109375" style="60" customWidth="1"/>
    <col min="8" max="8" width="5.7109375" style="60" customWidth="1"/>
    <col min="9" max="9" width="5.7109375" style="235" customWidth="1"/>
    <col min="10" max="10" width="10.7109375" style="203" customWidth="1"/>
    <col min="11" max="11" width="8.7109375" style="60" customWidth="1"/>
    <col min="12" max="16384" width="9.140625" style="236"/>
  </cols>
  <sheetData>
    <row r="1" spans="1:10" s="241" customFormat="1" ht="18" customHeight="1" x14ac:dyDescent="0.25">
      <c r="A1" s="124" t="s">
        <v>150</v>
      </c>
      <c r="B1" s="219"/>
      <c r="C1" s="125"/>
      <c r="D1" s="220"/>
      <c r="E1" s="108" t="s">
        <v>140</v>
      </c>
      <c r="F1" s="205"/>
      <c r="G1" s="100"/>
      <c r="H1" s="101"/>
      <c r="I1" s="101"/>
      <c r="J1" s="221"/>
    </row>
    <row r="2" spans="1:10" s="241" customFormat="1" ht="16.5" thickBot="1" x14ac:dyDescent="0.3">
      <c r="A2" s="103"/>
      <c r="B2" s="169"/>
      <c r="C2" s="126"/>
      <c r="D2" s="222"/>
      <c r="E2" s="127" t="s">
        <v>138</v>
      </c>
      <c r="F2" s="223"/>
      <c r="G2" s="128"/>
      <c r="H2" s="102"/>
      <c r="I2" s="102"/>
      <c r="J2" s="224"/>
    </row>
    <row r="3" spans="1:10" s="241" customFormat="1" ht="18.75" thickBot="1" x14ac:dyDescent="0.3">
      <c r="A3" s="243" t="s">
        <v>196</v>
      </c>
      <c r="B3" s="170"/>
      <c r="C3" s="117"/>
      <c r="D3" s="170"/>
      <c r="E3" s="127" t="s">
        <v>59</v>
      </c>
      <c r="F3" s="170"/>
      <c r="G3" s="128"/>
      <c r="H3" s="102"/>
      <c r="I3" s="102"/>
      <c r="J3" s="224"/>
    </row>
    <row r="4" spans="1:10" s="241" customFormat="1" ht="15.75" x14ac:dyDescent="0.25">
      <c r="A4" s="103"/>
      <c r="B4" s="169"/>
      <c r="C4" s="126"/>
      <c r="D4" s="222"/>
      <c r="E4" s="127" t="s">
        <v>60</v>
      </c>
      <c r="F4" s="223"/>
      <c r="G4" s="128"/>
      <c r="H4" s="102"/>
      <c r="I4" s="102"/>
      <c r="J4" s="224"/>
    </row>
    <row r="5" spans="1:10" s="241" customFormat="1" ht="15.75" x14ac:dyDescent="0.25">
      <c r="A5" s="114"/>
      <c r="B5" s="171"/>
      <c r="C5" s="117"/>
      <c r="D5" s="171"/>
      <c r="E5" s="127" t="s">
        <v>139</v>
      </c>
      <c r="F5" s="171"/>
      <c r="G5" s="119"/>
      <c r="H5" s="120"/>
      <c r="I5" s="120"/>
      <c r="J5" s="195"/>
    </row>
    <row r="6" spans="1:10" s="241" customFormat="1" x14ac:dyDescent="0.25">
      <c r="A6" s="115" t="s">
        <v>145</v>
      </c>
      <c r="B6" s="172"/>
      <c r="C6" s="117"/>
      <c r="D6" s="172"/>
      <c r="E6" s="127" t="s">
        <v>141</v>
      </c>
      <c r="F6" s="172"/>
      <c r="G6" s="119"/>
      <c r="H6" s="120"/>
      <c r="I6" s="120"/>
      <c r="J6" s="196"/>
    </row>
    <row r="7" spans="1:10" s="241" customFormat="1" ht="16.5" customHeight="1" x14ac:dyDescent="0.25">
      <c r="A7" s="116"/>
      <c r="B7" s="137"/>
      <c r="C7" s="118"/>
      <c r="D7" s="137"/>
      <c r="E7" s="127"/>
      <c r="F7" s="137"/>
      <c r="G7" s="121"/>
      <c r="H7" s="122"/>
      <c r="I7" s="122"/>
      <c r="J7" s="246"/>
    </row>
    <row r="8" spans="1:10" s="241" customFormat="1" ht="106.5" customHeight="1" x14ac:dyDescent="0.25">
      <c r="A8" s="104" t="s">
        <v>61</v>
      </c>
      <c r="B8" s="238" t="s">
        <v>151</v>
      </c>
      <c r="C8" s="105" t="s">
        <v>62</v>
      </c>
      <c r="D8" s="239" t="s">
        <v>152</v>
      </c>
      <c r="E8" s="105" t="s">
        <v>169</v>
      </c>
      <c r="F8" s="240" t="s">
        <v>153</v>
      </c>
      <c r="G8" s="106" t="s">
        <v>63</v>
      </c>
      <c r="H8" s="107" t="s">
        <v>64</v>
      </c>
      <c r="I8" s="107" t="s">
        <v>65</v>
      </c>
      <c r="J8" s="245" t="s">
        <v>149</v>
      </c>
    </row>
    <row r="9" spans="1:10" s="241" customFormat="1" x14ac:dyDescent="0.25">
      <c r="A9" s="1"/>
      <c r="B9" s="173"/>
      <c r="C9" s="1"/>
      <c r="D9" s="173"/>
      <c r="E9" s="1"/>
      <c r="F9" s="173"/>
      <c r="G9" s="1"/>
      <c r="H9" s="94"/>
      <c r="I9" s="94"/>
      <c r="J9" s="173"/>
    </row>
    <row r="10" spans="1:10" s="241" customFormat="1" ht="17.25" customHeight="1" x14ac:dyDescent="0.25">
      <c r="A10" s="151" t="s">
        <v>142</v>
      </c>
      <c r="B10" s="174"/>
      <c r="C10" s="152"/>
      <c r="D10" s="174"/>
      <c r="E10" s="87"/>
      <c r="F10" s="206"/>
      <c r="G10" s="87"/>
      <c r="H10" s="130"/>
      <c r="I10" s="130"/>
      <c r="J10" s="225"/>
    </row>
    <row r="11" spans="1:10" s="241" customFormat="1" x14ac:dyDescent="0.25">
      <c r="A11" s="131" t="s">
        <v>66</v>
      </c>
      <c r="B11" s="175"/>
      <c r="C11" s="132"/>
      <c r="D11" s="175"/>
      <c r="E11" s="132"/>
      <c r="F11" s="175"/>
      <c r="G11" s="132"/>
      <c r="H11" s="154"/>
      <c r="I11" s="154"/>
      <c r="J11" s="226"/>
    </row>
    <row r="12" spans="1:10" s="241" customFormat="1" x14ac:dyDescent="0.25">
      <c r="A12" s="2" t="s">
        <v>143</v>
      </c>
      <c r="B12" s="156">
        <v>18.600000000000001</v>
      </c>
      <c r="C12" s="3" t="s">
        <v>11</v>
      </c>
      <c r="D12" s="156">
        <v>0</v>
      </c>
      <c r="E12" s="3" t="s">
        <v>11</v>
      </c>
      <c r="F12" s="156">
        <v>0</v>
      </c>
      <c r="G12" s="4"/>
      <c r="H12" s="5">
        <v>0</v>
      </c>
      <c r="I12" s="135"/>
      <c r="J12" s="185">
        <f>B12*$H12</f>
        <v>0</v>
      </c>
    </row>
    <row r="13" spans="1:10" s="241" customFormat="1" x14ac:dyDescent="0.25">
      <c r="A13" s="133" t="s">
        <v>156</v>
      </c>
      <c r="B13" s="176"/>
      <c r="C13" s="134"/>
      <c r="D13" s="176"/>
      <c r="E13" s="134"/>
      <c r="F13" s="176"/>
      <c r="G13" s="134"/>
      <c r="H13" s="155"/>
      <c r="I13" s="155"/>
      <c r="J13" s="227"/>
    </row>
    <row r="14" spans="1:10" s="241" customFormat="1" x14ac:dyDescent="0.25">
      <c r="A14" s="129" t="s">
        <v>174</v>
      </c>
      <c r="B14" s="156">
        <v>0</v>
      </c>
      <c r="C14" s="67" t="s">
        <v>58</v>
      </c>
      <c r="D14" s="156">
        <v>7.5</v>
      </c>
      <c r="E14" s="93" t="s">
        <v>175</v>
      </c>
      <c r="F14" s="156">
        <v>0.60000000000000009</v>
      </c>
      <c r="G14" s="68" t="s">
        <v>24</v>
      </c>
      <c r="H14" s="5">
        <v>0</v>
      </c>
      <c r="I14" s="72">
        <v>0</v>
      </c>
      <c r="J14" s="185">
        <f>+IF(AND($H14&gt;0,$I14&gt;0),(B14+D14)*$H14+(F14*$I14)*$H14,0)</f>
        <v>0</v>
      </c>
    </row>
    <row r="15" spans="1:10" s="241" customFormat="1" x14ac:dyDescent="0.25">
      <c r="A15" s="2" t="s">
        <v>177</v>
      </c>
      <c r="B15" s="156">
        <v>0</v>
      </c>
      <c r="C15" s="6" t="s">
        <v>173</v>
      </c>
      <c r="D15" s="156">
        <v>7.7000000000000011</v>
      </c>
      <c r="E15" s="8" t="s">
        <v>178</v>
      </c>
      <c r="F15" s="156">
        <v>0.60000000000000009</v>
      </c>
      <c r="G15" s="7" t="s">
        <v>44</v>
      </c>
      <c r="H15" s="5">
        <v>0</v>
      </c>
      <c r="I15" s="73">
        <v>0</v>
      </c>
      <c r="J15" s="185">
        <f>+IF(AND($H15&gt;0,$I15&gt;0),(B15+D15)*$H15+(F15*$I15)*$H15,0)</f>
        <v>0</v>
      </c>
    </row>
    <row r="16" spans="1:10" s="241" customFormat="1" x14ac:dyDescent="0.25">
      <c r="A16" s="2" t="s">
        <v>177</v>
      </c>
      <c r="B16" s="156">
        <v>0</v>
      </c>
      <c r="C16" s="6" t="s">
        <v>172</v>
      </c>
      <c r="D16" s="156">
        <v>0</v>
      </c>
      <c r="E16" s="8" t="s">
        <v>176</v>
      </c>
      <c r="F16" s="156">
        <v>0</v>
      </c>
      <c r="G16" s="7" t="s">
        <v>47</v>
      </c>
      <c r="H16" s="284" t="s">
        <v>148</v>
      </c>
      <c r="I16" s="285"/>
      <c r="J16" s="286"/>
    </row>
    <row r="17" spans="1:10" s="241" customFormat="1" x14ac:dyDescent="0.25">
      <c r="A17" s="2" t="s">
        <v>177</v>
      </c>
      <c r="B17" s="156">
        <v>0</v>
      </c>
      <c r="C17" s="6" t="s">
        <v>3</v>
      </c>
      <c r="D17" s="156">
        <v>8.7000000000000011</v>
      </c>
      <c r="E17" s="3" t="s">
        <v>68</v>
      </c>
      <c r="F17" s="156">
        <v>0</v>
      </c>
      <c r="G17" s="7" t="s">
        <v>26</v>
      </c>
      <c r="H17" s="5">
        <v>0</v>
      </c>
      <c r="I17" s="135"/>
      <c r="J17" s="185">
        <f>(B17+D17+F17)*$H17</f>
        <v>0</v>
      </c>
    </row>
    <row r="18" spans="1:10" s="241" customFormat="1" x14ac:dyDescent="0.25">
      <c r="A18" s="2" t="s">
        <v>69</v>
      </c>
      <c r="B18" s="156">
        <v>0</v>
      </c>
      <c r="C18" s="6" t="s">
        <v>170</v>
      </c>
      <c r="D18" s="156">
        <v>0</v>
      </c>
      <c r="E18" s="138" t="s">
        <v>179</v>
      </c>
      <c r="F18" s="156">
        <v>6</v>
      </c>
      <c r="G18" s="123"/>
      <c r="H18" s="5">
        <v>0</v>
      </c>
      <c r="I18" s="157">
        <v>0</v>
      </c>
      <c r="J18" s="185">
        <f>+IF(AND($H18&gt;0,$I18&gt;0),(B18+D18)*$H18+(F18*$I18)*$H18,0)</f>
        <v>0</v>
      </c>
    </row>
    <row r="19" spans="1:10" s="241" customFormat="1" x14ac:dyDescent="0.25">
      <c r="A19" s="2" t="s">
        <v>69</v>
      </c>
      <c r="B19" s="156">
        <v>0</v>
      </c>
      <c r="C19" s="6" t="s">
        <v>136</v>
      </c>
      <c r="D19" s="156">
        <v>6.6</v>
      </c>
      <c r="E19" s="8" t="s">
        <v>70</v>
      </c>
      <c r="F19" s="156">
        <v>0.70000000000000007</v>
      </c>
      <c r="G19" s="4" t="s">
        <v>33</v>
      </c>
      <c r="H19" s="5">
        <v>0</v>
      </c>
      <c r="I19" s="73">
        <v>0</v>
      </c>
      <c r="J19" s="185">
        <f>+IF(AND($H19&gt;0,$I19&gt;0),(B19+D19)*$H19+(F19*$I19)*$H19,0)</f>
        <v>0</v>
      </c>
    </row>
    <row r="20" spans="1:10" s="241" customFormat="1" ht="24" x14ac:dyDescent="0.25">
      <c r="A20" s="2" t="s">
        <v>71</v>
      </c>
      <c r="B20" s="156">
        <v>0</v>
      </c>
      <c r="C20" s="6" t="s">
        <v>1</v>
      </c>
      <c r="D20" s="156">
        <v>13.200000000000001</v>
      </c>
      <c r="E20" s="8" t="s">
        <v>72</v>
      </c>
      <c r="F20" s="156">
        <v>1.1000000000000001</v>
      </c>
      <c r="G20" s="7" t="s">
        <v>73</v>
      </c>
      <c r="H20" s="5">
        <v>0</v>
      </c>
      <c r="I20" s="73">
        <v>0</v>
      </c>
      <c r="J20" s="185">
        <f>+IF(AND($H20&gt;0,$I20&gt;0),(B20+D20)*$H20+(F20*$I20)*$H20,0)</f>
        <v>0</v>
      </c>
    </row>
    <row r="21" spans="1:10" s="241" customFormat="1" x14ac:dyDescent="0.25">
      <c r="A21" s="2" t="s">
        <v>69</v>
      </c>
      <c r="B21" s="156">
        <v>0</v>
      </c>
      <c r="C21" s="6" t="s">
        <v>2</v>
      </c>
      <c r="D21" s="156">
        <v>4.8000000000000007</v>
      </c>
      <c r="E21" s="3" t="s">
        <v>57</v>
      </c>
      <c r="F21" s="156">
        <v>0</v>
      </c>
      <c r="G21" s="7" t="s">
        <v>25</v>
      </c>
      <c r="H21" s="5">
        <v>0</v>
      </c>
      <c r="I21" s="135"/>
      <c r="J21" s="185">
        <f>(B21+D21+F21)*$H21</f>
        <v>0</v>
      </c>
    </row>
    <row r="22" spans="1:10" s="241" customFormat="1" x14ac:dyDescent="0.25">
      <c r="A22" s="2" t="s">
        <v>69</v>
      </c>
      <c r="B22" s="156">
        <v>0</v>
      </c>
      <c r="C22" s="6" t="s">
        <v>6</v>
      </c>
      <c r="D22" s="156">
        <v>6.7000000000000011</v>
      </c>
      <c r="E22" s="3" t="s">
        <v>55</v>
      </c>
      <c r="F22" s="156">
        <v>0</v>
      </c>
      <c r="G22" s="7" t="s">
        <v>34</v>
      </c>
      <c r="H22" s="5">
        <v>0</v>
      </c>
      <c r="I22" s="135"/>
      <c r="J22" s="185">
        <f>(B22+D22+F22)*$H22</f>
        <v>0</v>
      </c>
    </row>
    <row r="23" spans="1:10" s="241" customFormat="1" x14ac:dyDescent="0.25">
      <c r="A23" s="228" t="s">
        <v>69</v>
      </c>
      <c r="B23" s="160">
        <v>0</v>
      </c>
      <c r="C23" s="139" t="s">
        <v>171</v>
      </c>
      <c r="D23" s="156">
        <v>13.3</v>
      </c>
      <c r="E23" s="138" t="s">
        <v>74</v>
      </c>
      <c r="F23" s="156">
        <v>0</v>
      </c>
      <c r="G23" s="123" t="s">
        <v>49</v>
      </c>
      <c r="H23" s="159">
        <v>0</v>
      </c>
      <c r="I23" s="140"/>
      <c r="J23" s="185">
        <f>(B23+D23+F23)*$H23</f>
        <v>0</v>
      </c>
    </row>
    <row r="24" spans="1:10" s="241" customFormat="1" ht="15" customHeight="1" x14ac:dyDescent="0.25">
      <c r="A24" s="312" t="s">
        <v>144</v>
      </c>
      <c r="B24" s="314">
        <v>17.600000000000001</v>
      </c>
      <c r="C24" s="9" t="s">
        <v>136</v>
      </c>
      <c r="D24" s="161">
        <v>7.1000000000000005</v>
      </c>
      <c r="E24" s="9" t="s">
        <v>0</v>
      </c>
      <c r="F24" s="217">
        <v>0.70000000000000007</v>
      </c>
      <c r="G24" s="10" t="s">
        <v>48</v>
      </c>
      <c r="H24" s="74">
        <v>0</v>
      </c>
      <c r="I24" s="74">
        <v>0</v>
      </c>
      <c r="J24" s="217">
        <f>+IF(AND($H24&gt;0,$I24&gt;0),(B24*MAX($H24:$H25))+(F24*$I24+D24)*$H24,0)</f>
        <v>0</v>
      </c>
    </row>
    <row r="25" spans="1:10" s="241" customFormat="1" x14ac:dyDescent="0.25">
      <c r="A25" s="313"/>
      <c r="B25" s="315"/>
      <c r="C25" s="11" t="s">
        <v>1</v>
      </c>
      <c r="D25" s="162">
        <v>12.700000000000001</v>
      </c>
      <c r="E25" s="11" t="s">
        <v>155</v>
      </c>
      <c r="F25" s="218">
        <v>1.1000000000000001</v>
      </c>
      <c r="G25" s="12" t="s">
        <v>48</v>
      </c>
      <c r="H25" s="75">
        <v>0</v>
      </c>
      <c r="I25" s="75">
        <v>0</v>
      </c>
      <c r="J25" s="218">
        <f>+IF(AND($H24&gt;0,$I24&gt;0,$H25&gt;0,$I25&gt;0),(F25*$I25+D25)*$H25,IF(AND($H25&gt;0,$I25&gt;0),((B24*MAX($H24:$H25))+(F25*$I25+D25)*$H25),0))</f>
        <v>0</v>
      </c>
    </row>
    <row r="26" spans="1:10" s="241" customFormat="1" x14ac:dyDescent="0.25">
      <c r="A26" s="229" t="s">
        <v>75</v>
      </c>
      <c r="B26" s="156">
        <v>17.8</v>
      </c>
      <c r="C26" s="6" t="s">
        <v>173</v>
      </c>
      <c r="D26" s="156">
        <v>0</v>
      </c>
      <c r="E26" s="8" t="s">
        <v>180</v>
      </c>
      <c r="F26" s="156">
        <v>0</v>
      </c>
      <c r="G26" s="7" t="s">
        <v>45</v>
      </c>
      <c r="H26" s="5">
        <v>0</v>
      </c>
      <c r="I26" s="244"/>
      <c r="J26" s="185">
        <f>B26*$H26</f>
        <v>0</v>
      </c>
    </row>
    <row r="27" spans="1:10" s="241" customFormat="1" x14ac:dyDescent="0.25">
      <c r="A27" s="2" t="s">
        <v>146</v>
      </c>
      <c r="B27" s="156">
        <v>205.6</v>
      </c>
      <c r="C27" s="6" t="s">
        <v>3</v>
      </c>
      <c r="D27" s="156">
        <v>0</v>
      </c>
      <c r="E27" s="3" t="s">
        <v>147</v>
      </c>
      <c r="F27" s="156">
        <v>0</v>
      </c>
      <c r="G27" s="123"/>
      <c r="H27" s="5">
        <v>0</v>
      </c>
      <c r="I27" s="135"/>
      <c r="J27" s="185">
        <f>B27*$H27</f>
        <v>0</v>
      </c>
    </row>
    <row r="28" spans="1:10" s="241" customFormat="1" x14ac:dyDescent="0.25">
      <c r="A28" s="13"/>
      <c r="B28" s="177"/>
      <c r="C28" s="13"/>
      <c r="D28" s="177"/>
      <c r="E28" s="13"/>
      <c r="F28" s="177"/>
      <c r="G28" s="13"/>
      <c r="H28" s="95"/>
      <c r="I28" s="95"/>
      <c r="J28" s="177"/>
    </row>
    <row r="29" spans="1:10" s="241" customFormat="1" x14ac:dyDescent="0.25">
      <c r="A29" s="96" t="s">
        <v>76</v>
      </c>
      <c r="B29" s="178"/>
      <c r="C29" s="316"/>
      <c r="D29" s="316"/>
      <c r="E29" s="316"/>
      <c r="F29" s="316"/>
      <c r="G29" s="316"/>
      <c r="H29" s="316"/>
      <c r="I29" s="316"/>
      <c r="J29" s="317"/>
    </row>
    <row r="30" spans="1:10" s="241" customFormat="1" x14ac:dyDescent="0.25">
      <c r="A30" s="318" t="s">
        <v>77</v>
      </c>
      <c r="B30" s="319"/>
      <c r="C30" s="319"/>
      <c r="D30" s="319"/>
      <c r="E30" s="319"/>
      <c r="F30" s="319"/>
      <c r="G30" s="319"/>
      <c r="H30" s="319"/>
      <c r="I30" s="319"/>
      <c r="J30" s="320"/>
    </row>
    <row r="31" spans="1:10" s="241" customFormat="1" x14ac:dyDescent="0.25">
      <c r="A31" s="14" t="s">
        <v>164</v>
      </c>
      <c r="B31" s="179">
        <v>5.9</v>
      </c>
      <c r="C31" s="16" t="s">
        <v>11</v>
      </c>
      <c r="D31" s="179">
        <v>0</v>
      </c>
      <c r="E31" s="15" t="s">
        <v>11</v>
      </c>
      <c r="F31" s="207">
        <v>0</v>
      </c>
      <c r="G31" s="17"/>
      <c r="H31" s="5">
        <v>0</v>
      </c>
      <c r="I31" s="76"/>
      <c r="J31" s="207">
        <f>B31*$H31</f>
        <v>0</v>
      </c>
    </row>
    <row r="32" spans="1:10" s="241" customFormat="1" x14ac:dyDescent="0.25">
      <c r="A32" s="14" t="s">
        <v>78</v>
      </c>
      <c r="B32" s="179">
        <v>8.4</v>
      </c>
      <c r="C32" s="18" t="s">
        <v>11</v>
      </c>
      <c r="D32" s="179">
        <v>0</v>
      </c>
      <c r="E32" s="15" t="s">
        <v>11</v>
      </c>
      <c r="F32" s="207">
        <v>0</v>
      </c>
      <c r="G32" s="17"/>
      <c r="H32" s="5">
        <v>0</v>
      </c>
      <c r="I32" s="76"/>
      <c r="J32" s="207">
        <f>B32*$H32</f>
        <v>0</v>
      </c>
    </row>
    <row r="33" spans="1:10" s="241" customFormat="1" x14ac:dyDescent="0.25">
      <c r="A33" s="19" t="s">
        <v>165</v>
      </c>
      <c r="B33" s="179">
        <v>7.4</v>
      </c>
      <c r="C33" s="16" t="s">
        <v>79</v>
      </c>
      <c r="D33" s="197">
        <v>0</v>
      </c>
      <c r="E33" s="16" t="s">
        <v>80</v>
      </c>
      <c r="F33" s="208">
        <v>0</v>
      </c>
      <c r="G33" s="20"/>
      <c r="H33" s="5">
        <v>0</v>
      </c>
      <c r="I33" s="77"/>
      <c r="J33" s="207">
        <f>(B33+D33+F33)*$H33</f>
        <v>0</v>
      </c>
    </row>
    <row r="34" spans="1:10" s="241" customFormat="1" ht="15.75" customHeight="1" x14ac:dyDescent="0.25">
      <c r="A34" s="230" t="s">
        <v>168</v>
      </c>
      <c r="B34" s="321"/>
      <c r="C34" s="321"/>
      <c r="D34" s="321"/>
      <c r="E34" s="321"/>
      <c r="F34" s="321"/>
      <c r="G34" s="321"/>
      <c r="H34" s="321"/>
      <c r="I34" s="321"/>
      <c r="J34" s="322"/>
    </row>
    <row r="35" spans="1:10" s="241" customFormat="1" x14ac:dyDescent="0.25">
      <c r="A35" s="323" t="s">
        <v>157</v>
      </c>
      <c r="B35" s="324"/>
      <c r="C35" s="324"/>
      <c r="D35" s="324"/>
      <c r="E35" s="324"/>
      <c r="F35" s="324"/>
      <c r="G35" s="324"/>
      <c r="H35" s="324"/>
      <c r="I35" s="324"/>
      <c r="J35" s="325"/>
    </row>
    <row r="36" spans="1:10" s="241" customFormat="1" x14ac:dyDescent="0.25">
      <c r="A36" s="326" t="s">
        <v>181</v>
      </c>
      <c r="B36" s="328">
        <v>11.100000000000001</v>
      </c>
      <c r="C36" s="70" t="s">
        <v>58</v>
      </c>
      <c r="D36" s="197">
        <v>5.8000000000000007</v>
      </c>
      <c r="E36" s="70" t="s">
        <v>81</v>
      </c>
      <c r="F36" s="209">
        <v>0.60000000000000009</v>
      </c>
      <c r="G36" s="29" t="s">
        <v>8</v>
      </c>
      <c r="H36" s="78">
        <v>0</v>
      </c>
      <c r="I36" s="78">
        <v>0</v>
      </c>
      <c r="J36" s="211">
        <f>+IF(AND($H36&gt;0,$I36&gt;0),(B36*MAX($H36:$H37))+(F36*$I36+D36)*$H36,0)</f>
        <v>0</v>
      </c>
    </row>
    <row r="37" spans="1:10" s="241" customFormat="1" x14ac:dyDescent="0.25">
      <c r="A37" s="327"/>
      <c r="B37" s="329"/>
      <c r="C37" s="71" t="s">
        <v>136</v>
      </c>
      <c r="D37" s="198">
        <v>6.5</v>
      </c>
      <c r="E37" s="71" t="s">
        <v>154</v>
      </c>
      <c r="F37" s="210">
        <v>0.70000000000000007</v>
      </c>
      <c r="G37" s="21" t="s">
        <v>9</v>
      </c>
      <c r="H37" s="79">
        <v>0</v>
      </c>
      <c r="I37" s="79">
        <v>0</v>
      </c>
      <c r="J37" s="210">
        <f>+IF(AND($H36&gt;0,$I36&gt;0,$H37&gt;0,$I37&gt;0),(F37*$I37+D37)*$H37,IF(AND($H37&gt;0,$I37&gt;0),((B36*MAX($H36:$H37))+(F37*$I37+D37)*$H37),0))</f>
        <v>0</v>
      </c>
    </row>
    <row r="38" spans="1:10" s="241" customFormat="1" x14ac:dyDescent="0.25">
      <c r="A38" s="22" t="s">
        <v>182</v>
      </c>
      <c r="B38" s="179">
        <v>0</v>
      </c>
      <c r="C38" s="23" t="s">
        <v>136</v>
      </c>
      <c r="D38" s="199">
        <v>0</v>
      </c>
      <c r="E38" s="23" t="s">
        <v>82</v>
      </c>
      <c r="F38" s="211">
        <v>0</v>
      </c>
      <c r="G38" s="24" t="s">
        <v>10</v>
      </c>
      <c r="H38" s="281" t="s">
        <v>148</v>
      </c>
      <c r="I38" s="282"/>
      <c r="J38" s="283"/>
    </row>
    <row r="39" spans="1:10" s="241" customFormat="1" ht="15" customHeight="1" x14ac:dyDescent="0.25">
      <c r="A39" s="326" t="s">
        <v>183</v>
      </c>
      <c r="B39" s="328">
        <v>20.900000000000002</v>
      </c>
      <c r="C39" s="23" t="s">
        <v>136</v>
      </c>
      <c r="D39" s="199">
        <v>6.5</v>
      </c>
      <c r="E39" s="23" t="s">
        <v>82</v>
      </c>
      <c r="F39" s="211">
        <v>0.70000000000000007</v>
      </c>
      <c r="G39" s="25" t="s">
        <v>52</v>
      </c>
      <c r="H39" s="74">
        <v>0</v>
      </c>
      <c r="I39" s="74">
        <v>0</v>
      </c>
      <c r="J39" s="211">
        <f>+IF(AND($H39&gt;0,$I39&gt;0),(B39*MAX($H39:$H40))+(F39*$I39+D39)*$H39,0)</f>
        <v>0</v>
      </c>
    </row>
    <row r="40" spans="1:10" s="241" customFormat="1" x14ac:dyDescent="0.25">
      <c r="A40" s="327"/>
      <c r="B40" s="329"/>
      <c r="C40" s="26" t="s">
        <v>1</v>
      </c>
      <c r="D40" s="200">
        <v>14.100000000000001</v>
      </c>
      <c r="E40" s="26" t="s">
        <v>83</v>
      </c>
      <c r="F40" s="212">
        <v>1.1000000000000001</v>
      </c>
      <c r="G40" s="27" t="s">
        <v>52</v>
      </c>
      <c r="H40" s="75">
        <v>0</v>
      </c>
      <c r="I40" s="75">
        <v>0</v>
      </c>
      <c r="J40" s="212">
        <f>+IF(AND($H39&gt;0,$I39&gt;0,$H40&gt;0,$I40&gt;0),(F40*$I40+D40)*$H40,IF(AND($H40&gt;0,$I40&gt;0),((B39*MAX($H39:$H40))+(F40*$I40+D40)*$H40),0))</f>
        <v>0</v>
      </c>
    </row>
    <row r="41" spans="1:10" s="241" customFormat="1" x14ac:dyDescent="0.25">
      <c r="A41" s="30" t="s">
        <v>184</v>
      </c>
      <c r="B41" s="179">
        <v>12.100000000000001</v>
      </c>
      <c r="C41" s="16" t="s">
        <v>170</v>
      </c>
      <c r="D41" s="201">
        <v>0</v>
      </c>
      <c r="E41" s="28" t="s">
        <v>54</v>
      </c>
      <c r="F41" s="209">
        <v>6</v>
      </c>
      <c r="G41" s="141" t="s">
        <v>35</v>
      </c>
      <c r="H41" s="5">
        <v>0</v>
      </c>
      <c r="I41" s="74">
        <v>0</v>
      </c>
      <c r="J41" s="207">
        <f>+IF(AND($H41&gt;0,$I41&gt;0),(B41+D41)*$H41+(F41*$I41)*$H41,0)</f>
        <v>0</v>
      </c>
    </row>
    <row r="42" spans="1:10" s="241" customFormat="1" x14ac:dyDescent="0.25">
      <c r="A42" s="30" t="s">
        <v>84</v>
      </c>
      <c r="B42" s="179">
        <v>25.5</v>
      </c>
      <c r="C42" s="16" t="s">
        <v>85</v>
      </c>
      <c r="D42" s="179">
        <v>0</v>
      </c>
      <c r="E42" s="16" t="s">
        <v>86</v>
      </c>
      <c r="F42" s="207">
        <v>0</v>
      </c>
      <c r="G42" s="17" t="s">
        <v>36</v>
      </c>
      <c r="H42" s="5">
        <v>0</v>
      </c>
      <c r="I42" s="76"/>
      <c r="J42" s="207">
        <f>+IF($H42&gt;0,(B42+D42+F42)*$H42,0)</f>
        <v>0</v>
      </c>
    </row>
    <row r="43" spans="1:10" s="241" customFormat="1" x14ac:dyDescent="0.25">
      <c r="A43" s="231" t="s">
        <v>87</v>
      </c>
      <c r="B43" s="179">
        <v>0</v>
      </c>
      <c r="C43" s="232" t="s">
        <v>7</v>
      </c>
      <c r="D43" s="233">
        <v>11.6</v>
      </c>
      <c r="E43" s="31" t="s">
        <v>88</v>
      </c>
      <c r="F43" s="213">
        <v>0.60000000000000009</v>
      </c>
      <c r="G43" s="25" t="s">
        <v>50</v>
      </c>
      <c r="H43" s="5">
        <v>0</v>
      </c>
      <c r="I43" s="74">
        <v>0</v>
      </c>
      <c r="J43" s="207">
        <f>+IF(AND($H43&gt;0,$I43&gt;0),(B43+D43)*$H43+(F43*$I43)*$H43,0)</f>
        <v>0</v>
      </c>
    </row>
    <row r="44" spans="1:10" s="241" customFormat="1" x14ac:dyDescent="0.25">
      <c r="A44" s="231" t="s">
        <v>89</v>
      </c>
      <c r="B44" s="179">
        <v>0</v>
      </c>
      <c r="C44" s="232" t="s">
        <v>90</v>
      </c>
      <c r="D44" s="233">
        <v>11.6</v>
      </c>
      <c r="E44" s="31" t="s">
        <v>88</v>
      </c>
      <c r="F44" s="213">
        <v>0.60000000000000009</v>
      </c>
      <c r="G44" s="25"/>
      <c r="H44" s="5">
        <v>0</v>
      </c>
      <c r="I44" s="74">
        <v>0</v>
      </c>
      <c r="J44" s="207">
        <f>+IF(AND($H44&gt;0,$I44&gt;0),(B44+D44)*$H44+(F44*$I44)*$H44,0)</f>
        <v>0</v>
      </c>
    </row>
    <row r="45" spans="1:10" s="241" customFormat="1" x14ac:dyDescent="0.25">
      <c r="A45" s="19" t="s">
        <v>163</v>
      </c>
      <c r="B45" s="179">
        <v>5.1000000000000005</v>
      </c>
      <c r="C45" s="16" t="s">
        <v>79</v>
      </c>
      <c r="D45" s="179">
        <v>0</v>
      </c>
      <c r="E45" s="16" t="s">
        <v>91</v>
      </c>
      <c r="F45" s="207">
        <v>0</v>
      </c>
      <c r="G45" s="17" t="s">
        <v>13</v>
      </c>
      <c r="H45" s="5">
        <v>0</v>
      </c>
      <c r="I45" s="76"/>
      <c r="J45" s="207">
        <f>+IF($H45&gt;0,(B45+D45+F45)*$H45,0)</f>
        <v>0</v>
      </c>
    </row>
    <row r="46" spans="1:10" s="241" customFormat="1" x14ac:dyDescent="0.25">
      <c r="A46" s="13"/>
      <c r="B46" s="177"/>
      <c r="C46" s="55"/>
      <c r="D46" s="202"/>
      <c r="E46" s="56"/>
      <c r="F46" s="202"/>
      <c r="G46" s="57"/>
      <c r="H46" s="64"/>
      <c r="I46" s="64"/>
      <c r="J46" s="215"/>
    </row>
    <row r="47" spans="1:10" s="241" customFormat="1" x14ac:dyDescent="0.25">
      <c r="A47" s="97" t="s">
        <v>92</v>
      </c>
      <c r="B47" s="180"/>
      <c r="C47" s="307"/>
      <c r="D47" s="307"/>
      <c r="E47" s="307"/>
      <c r="F47" s="307"/>
      <c r="G47" s="307"/>
      <c r="H47" s="307"/>
      <c r="I47" s="307"/>
      <c r="J47" s="308"/>
    </row>
    <row r="48" spans="1:10" s="241" customFormat="1" x14ac:dyDescent="0.25">
      <c r="A48" s="309" t="s">
        <v>66</v>
      </c>
      <c r="B48" s="310"/>
      <c r="C48" s="310"/>
      <c r="D48" s="310"/>
      <c r="E48" s="310"/>
      <c r="F48" s="310"/>
      <c r="G48" s="310"/>
      <c r="H48" s="310"/>
      <c r="I48" s="310"/>
      <c r="J48" s="311"/>
    </row>
    <row r="49" spans="1:10" s="241" customFormat="1" x14ac:dyDescent="0.25">
      <c r="A49" s="32" t="s">
        <v>161</v>
      </c>
      <c r="B49" s="165">
        <v>5.5</v>
      </c>
      <c r="C49" s="33" t="s">
        <v>11</v>
      </c>
      <c r="D49" s="163">
        <v>0</v>
      </c>
      <c r="E49" s="33" t="s">
        <v>11</v>
      </c>
      <c r="F49" s="164">
        <v>0</v>
      </c>
      <c r="G49" s="33"/>
      <c r="H49" s="5">
        <v>0</v>
      </c>
      <c r="I49" s="80"/>
      <c r="J49" s="164">
        <f>B49*$H49</f>
        <v>0</v>
      </c>
    </row>
    <row r="50" spans="1:10" s="241" customFormat="1" x14ac:dyDescent="0.25">
      <c r="A50" s="32" t="s">
        <v>93</v>
      </c>
      <c r="B50" s="165">
        <v>5.2</v>
      </c>
      <c r="C50" s="33" t="s">
        <v>11</v>
      </c>
      <c r="D50" s="163">
        <v>0</v>
      </c>
      <c r="E50" s="33" t="s">
        <v>11</v>
      </c>
      <c r="F50" s="164">
        <v>0</v>
      </c>
      <c r="G50" s="33"/>
      <c r="H50" s="5">
        <v>0</v>
      </c>
      <c r="I50" s="80"/>
      <c r="J50" s="164">
        <f>B50*$H50</f>
        <v>0</v>
      </c>
    </row>
    <row r="51" spans="1:10" s="241" customFormat="1" x14ac:dyDescent="0.25">
      <c r="A51" s="32" t="s">
        <v>94</v>
      </c>
      <c r="B51" s="165">
        <v>6.3000000000000007</v>
      </c>
      <c r="C51" s="33" t="s">
        <v>11</v>
      </c>
      <c r="D51" s="163">
        <v>0</v>
      </c>
      <c r="E51" s="33" t="s">
        <v>11</v>
      </c>
      <c r="F51" s="164">
        <v>0</v>
      </c>
      <c r="G51" s="33"/>
      <c r="H51" s="5">
        <v>0</v>
      </c>
      <c r="I51" s="80"/>
      <c r="J51" s="164">
        <f>B51*$H51</f>
        <v>0</v>
      </c>
    </row>
    <row r="52" spans="1:10" s="241" customFormat="1" x14ac:dyDescent="0.25">
      <c r="A52" s="136" t="s">
        <v>95</v>
      </c>
      <c r="B52" s="165">
        <v>4.1000000000000005</v>
      </c>
      <c r="C52" s="33" t="s">
        <v>11</v>
      </c>
      <c r="D52" s="163">
        <v>0</v>
      </c>
      <c r="E52" s="33" t="s">
        <v>11</v>
      </c>
      <c r="F52" s="164">
        <v>0</v>
      </c>
      <c r="G52" s="33"/>
      <c r="H52" s="5">
        <v>0</v>
      </c>
      <c r="I52" s="80"/>
      <c r="J52" s="164">
        <f>B52*$H52</f>
        <v>0</v>
      </c>
    </row>
    <row r="53" spans="1:10" s="241" customFormat="1" x14ac:dyDescent="0.25">
      <c r="A53" s="35" t="s">
        <v>162</v>
      </c>
      <c r="B53" s="165">
        <v>6.6</v>
      </c>
      <c r="C53" s="36" t="s">
        <v>79</v>
      </c>
      <c r="D53" s="163">
        <v>0</v>
      </c>
      <c r="E53" s="37" t="s">
        <v>80</v>
      </c>
      <c r="F53" s="164">
        <v>0</v>
      </c>
      <c r="G53" s="34"/>
      <c r="H53" s="5">
        <v>0</v>
      </c>
      <c r="I53" s="81"/>
      <c r="J53" s="164">
        <f>B53*$H53</f>
        <v>0</v>
      </c>
    </row>
    <row r="54" spans="1:10" s="241" customFormat="1" x14ac:dyDescent="0.25">
      <c r="A54" s="136" t="s">
        <v>96</v>
      </c>
      <c r="B54" s="287" t="s">
        <v>148</v>
      </c>
      <c r="C54" s="288"/>
      <c r="D54" s="288"/>
      <c r="E54" s="288"/>
      <c r="F54" s="288"/>
      <c r="G54" s="288"/>
      <c r="H54" s="288"/>
      <c r="I54" s="288"/>
      <c r="J54" s="289"/>
    </row>
    <row r="55" spans="1:10" s="241" customFormat="1" x14ac:dyDescent="0.25">
      <c r="A55" s="296" t="s">
        <v>158</v>
      </c>
      <c r="B55" s="297"/>
      <c r="C55" s="297"/>
      <c r="D55" s="297"/>
      <c r="E55" s="297"/>
      <c r="F55" s="297"/>
      <c r="G55" s="297"/>
      <c r="H55" s="297"/>
      <c r="I55" s="297"/>
      <c r="J55" s="298"/>
    </row>
    <row r="56" spans="1:10" s="241" customFormat="1" ht="16.5" customHeight="1" x14ac:dyDescent="0.25">
      <c r="A56" s="299" t="s">
        <v>185</v>
      </c>
      <c r="B56" s="301">
        <v>15.4</v>
      </c>
      <c r="C56" s="65" t="s">
        <v>136</v>
      </c>
      <c r="D56" s="183">
        <v>6.8000000000000007</v>
      </c>
      <c r="E56" s="88" t="s">
        <v>97</v>
      </c>
      <c r="F56" s="186">
        <v>0.70000000000000007</v>
      </c>
      <c r="G56" s="66" t="s">
        <v>27</v>
      </c>
      <c r="H56" s="82">
        <v>0</v>
      </c>
      <c r="I56" s="82">
        <v>0</v>
      </c>
      <c r="J56" s="193">
        <f>+IF(AND($H56&gt;0,$I56&gt;0),(B56*MAX($H56:$H57))+(F56*$I56+D56)*$H56,0)</f>
        <v>0</v>
      </c>
    </row>
    <row r="57" spans="1:10" s="241" customFormat="1" x14ac:dyDescent="0.25">
      <c r="A57" s="300"/>
      <c r="B57" s="302"/>
      <c r="C57" s="40" t="s">
        <v>1</v>
      </c>
      <c r="D57" s="184">
        <v>14.200000000000001</v>
      </c>
      <c r="E57" s="89" t="s">
        <v>98</v>
      </c>
      <c r="F57" s="187">
        <v>1.1000000000000001</v>
      </c>
      <c r="G57" s="42" t="s">
        <v>31</v>
      </c>
      <c r="H57" s="83">
        <v>0</v>
      </c>
      <c r="I57" s="83">
        <v>0</v>
      </c>
      <c r="J57" s="194">
        <f>+IF(AND($H56&gt;0,$I56&gt;0,$H57&gt;0,$I57&gt;0),(F57*$I57+D57)*$H57,IF(AND($H57&gt;0,$I57&gt;0),((B56*MAX($H56:$H57))+(F57*$I57+D57)*$H57),0))</f>
        <v>0</v>
      </c>
    </row>
    <row r="58" spans="1:10" s="241" customFormat="1" x14ac:dyDescent="0.25">
      <c r="A58" s="136" t="s">
        <v>186</v>
      </c>
      <c r="B58" s="165">
        <v>10.700000000000001</v>
      </c>
      <c r="C58" s="109" t="s">
        <v>58</v>
      </c>
      <c r="D58" s="163">
        <v>5.8000000000000007</v>
      </c>
      <c r="E58" s="109" t="s">
        <v>81</v>
      </c>
      <c r="F58" s="188">
        <v>0.60000000000000009</v>
      </c>
      <c r="G58" s="110" t="s">
        <v>15</v>
      </c>
      <c r="H58" s="5">
        <v>0</v>
      </c>
      <c r="I58" s="111">
        <v>0</v>
      </c>
      <c r="J58" s="164">
        <f>+IF(AND($H58&gt;0,$I58&gt;0),(B58*MAX($H58:$H58))+(F58*$I58+D58)*$H58,0)</f>
        <v>0</v>
      </c>
    </row>
    <row r="59" spans="1:10" s="241" customFormat="1" x14ac:dyDescent="0.25">
      <c r="A59" s="296" t="s">
        <v>159</v>
      </c>
      <c r="B59" s="297"/>
      <c r="C59" s="297"/>
      <c r="D59" s="297"/>
      <c r="E59" s="297"/>
      <c r="F59" s="297"/>
      <c r="G59" s="297"/>
      <c r="H59" s="297"/>
      <c r="I59" s="297"/>
      <c r="J59" s="298"/>
    </row>
    <row r="60" spans="1:10" s="241" customFormat="1" x14ac:dyDescent="0.25">
      <c r="A60" s="299" t="s">
        <v>187</v>
      </c>
      <c r="B60" s="304">
        <v>10.4</v>
      </c>
      <c r="C60" s="45" t="s">
        <v>2</v>
      </c>
      <c r="D60" s="166">
        <v>3.7</v>
      </c>
      <c r="E60" s="109" t="s">
        <v>57</v>
      </c>
      <c r="F60" s="189">
        <v>0</v>
      </c>
      <c r="G60" s="44" t="s">
        <v>16</v>
      </c>
      <c r="H60" s="74">
        <v>0</v>
      </c>
      <c r="I60" s="84"/>
      <c r="J60" s="189">
        <f>+IF($H60&gt;0,(B60*MAX($H60:$H65))+(F60+D60)*$H60,0)</f>
        <v>0</v>
      </c>
    </row>
    <row r="61" spans="1:10" s="241" customFormat="1" x14ac:dyDescent="0.25">
      <c r="A61" s="303"/>
      <c r="B61" s="305"/>
      <c r="C61" s="46" t="s">
        <v>173</v>
      </c>
      <c r="D61" s="167">
        <v>5.8000000000000007</v>
      </c>
      <c r="E61" s="242" t="s">
        <v>178</v>
      </c>
      <c r="F61" s="190">
        <v>0.60000000000000009</v>
      </c>
      <c r="G61" s="47" t="s">
        <v>17</v>
      </c>
      <c r="H61" s="85">
        <v>0</v>
      </c>
      <c r="I61" s="85">
        <v>0</v>
      </c>
      <c r="J61" s="190">
        <f>+IF(AND($H60&gt;0,$H61&gt;0,$I61&gt;0),(F61*$I61+D61)*$H61,IF(AND($H61&gt;0,$I61&gt;0),((B60*MAX($H60:$H65))+(F61*$I61+D61)*$H61),0))</f>
        <v>0</v>
      </c>
    </row>
    <row r="62" spans="1:10" s="241" customFormat="1" x14ac:dyDescent="0.25">
      <c r="A62" s="303"/>
      <c r="B62" s="305"/>
      <c r="C62" s="46" t="s">
        <v>67</v>
      </c>
      <c r="D62" s="167">
        <v>0</v>
      </c>
      <c r="E62" s="88" t="s">
        <v>188</v>
      </c>
      <c r="F62" s="167">
        <v>0</v>
      </c>
      <c r="G62" s="69" t="s">
        <v>47</v>
      </c>
      <c r="H62" s="290" t="s">
        <v>148</v>
      </c>
      <c r="I62" s="291"/>
      <c r="J62" s="292"/>
    </row>
    <row r="63" spans="1:10" s="241" customFormat="1" x14ac:dyDescent="0.25">
      <c r="A63" s="303"/>
      <c r="B63" s="305"/>
      <c r="C63" s="46" t="s">
        <v>3</v>
      </c>
      <c r="D63" s="167">
        <v>8.7000000000000011</v>
      </c>
      <c r="E63" s="91" t="s">
        <v>99</v>
      </c>
      <c r="F63" s="190">
        <v>0</v>
      </c>
      <c r="G63" s="47" t="s">
        <v>18</v>
      </c>
      <c r="H63" s="85">
        <v>0</v>
      </c>
      <c r="I63" s="86"/>
      <c r="J63" s="190">
        <f>+IF(AND($H60&gt;0,$H63&gt;0),(F63+D63)*$H63,IF(AND($H61&gt;0,$I61&gt;0,$H63&gt;0),(F63+D63)*$H63,IF($H63&gt;0,((B60*MAX($H60:$H65))+(F63+D63)*$H63),0)))</f>
        <v>0</v>
      </c>
    </row>
    <row r="64" spans="1:10" s="241" customFormat="1" x14ac:dyDescent="0.25">
      <c r="A64" s="303"/>
      <c r="B64" s="305"/>
      <c r="C64" s="46" t="s">
        <v>136</v>
      </c>
      <c r="D64" s="167">
        <v>6.4</v>
      </c>
      <c r="E64" s="90" t="s">
        <v>100</v>
      </c>
      <c r="F64" s="190">
        <v>0.70000000000000007</v>
      </c>
      <c r="G64" s="47" t="s">
        <v>28</v>
      </c>
      <c r="H64" s="39">
        <v>0</v>
      </c>
      <c r="I64" s="85">
        <v>0</v>
      </c>
      <c r="J64" s="190">
        <f>+IF(AND($H60&gt;0,$H64&gt;0,$I64&gt;0),(F64*$I64+D64)*$H64,IF(AND($H61&gt;0,$I61&gt;0,$H64&gt;0,$I64&gt;0),(F64*$I64+D64)*$H64,IF(AND($H63&gt;0,$H64&gt;0,$I64&gt;0),(F64*$I64+D64)*$H64,IF(AND($H64&gt;0,$I64&gt;0),((B60*MAX($H60:$H65))+(F64*$I64+D64)*$H64),0))))</f>
        <v>0</v>
      </c>
    </row>
    <row r="65" spans="1:10" s="241" customFormat="1" x14ac:dyDescent="0.25">
      <c r="A65" s="300"/>
      <c r="B65" s="306"/>
      <c r="C65" s="40" t="s">
        <v>1</v>
      </c>
      <c r="D65" s="168">
        <v>13.200000000000001</v>
      </c>
      <c r="E65" s="92" t="s">
        <v>101</v>
      </c>
      <c r="F65" s="187">
        <v>1.1000000000000001</v>
      </c>
      <c r="G65" s="48" t="s">
        <v>32</v>
      </c>
      <c r="H65" s="75">
        <v>0</v>
      </c>
      <c r="I65" s="75">
        <v>0</v>
      </c>
      <c r="J65" s="187">
        <f>+IF(AND($H60&gt;0,$H65&gt;0,$I65&gt;0),(F65*$I65+D65)*$H65,IF(AND($H61&gt;0,$I61&gt;0,$H65&gt;0,$I65&gt;0),(F65*$I65+D65)*$H65,IF(AND($H63&gt;0,$H65&gt;0,$I65&gt;0),(F65*$I65+D65)*$H65,IF(AND($H64&gt;0,$I64&gt;0,$H65&gt;0,$I65&gt;0),(F65*$I65+D65)*$H65,IF(AND($H65&gt;0,$I65&gt;0),((B60*MAX($H60:$H65))+(F65*$I65+D65)*$H65),0)))))</f>
        <v>0</v>
      </c>
    </row>
    <row r="66" spans="1:10" s="241" customFormat="1" x14ac:dyDescent="0.25">
      <c r="A66" s="143" t="s">
        <v>102</v>
      </c>
      <c r="B66" s="166">
        <v>7.1000000000000005</v>
      </c>
      <c r="C66" s="45" t="s">
        <v>11</v>
      </c>
      <c r="D66" s="166">
        <v>0</v>
      </c>
      <c r="E66" s="45" t="s">
        <v>11</v>
      </c>
      <c r="F66" s="189">
        <v>0</v>
      </c>
      <c r="G66" s="43"/>
      <c r="H66" s="144">
        <v>0</v>
      </c>
      <c r="I66" s="145"/>
      <c r="J66" s="189">
        <f>B66*$H66</f>
        <v>0</v>
      </c>
    </row>
    <row r="67" spans="1:10" s="241" customFormat="1" x14ac:dyDescent="0.25">
      <c r="A67" s="146" t="s">
        <v>103</v>
      </c>
      <c r="B67" s="167">
        <v>10.600000000000001</v>
      </c>
      <c r="C67" s="46" t="s">
        <v>190</v>
      </c>
      <c r="D67" s="167">
        <v>8.5</v>
      </c>
      <c r="E67" s="46" t="s">
        <v>189</v>
      </c>
      <c r="F67" s="190">
        <v>0.60000000000000009</v>
      </c>
      <c r="G67" s="38" t="s">
        <v>19</v>
      </c>
      <c r="H67" s="147">
        <v>0</v>
      </c>
      <c r="I67" s="79">
        <v>0</v>
      </c>
      <c r="J67" s="190">
        <f>+IF(AND($H67&gt;0,$I67&gt;0),(B67+D67)*$H67+(F67*$I67)*$H67,0)</f>
        <v>0</v>
      </c>
    </row>
    <row r="68" spans="1:10" s="241" customFormat="1" x14ac:dyDescent="0.25">
      <c r="A68" s="148" t="s">
        <v>166</v>
      </c>
      <c r="B68" s="168">
        <v>5.2</v>
      </c>
      <c r="C68" s="40" t="s">
        <v>79</v>
      </c>
      <c r="D68" s="168">
        <v>0</v>
      </c>
      <c r="E68" s="40" t="s">
        <v>80</v>
      </c>
      <c r="F68" s="187">
        <v>0</v>
      </c>
      <c r="G68" s="41" t="s">
        <v>22</v>
      </c>
      <c r="H68" s="149">
        <v>0</v>
      </c>
      <c r="I68" s="150"/>
      <c r="J68" s="187">
        <f>+IF($H68&gt;0,(B68+D68)*$H68,0)</f>
        <v>0</v>
      </c>
    </row>
    <row r="69" spans="1:10" s="241" customFormat="1" ht="15.75" customHeight="1" x14ac:dyDescent="0.25">
      <c r="A69" s="299" t="s">
        <v>191</v>
      </c>
      <c r="B69" s="301">
        <v>12.5</v>
      </c>
      <c r="C69" s="45" t="s">
        <v>136</v>
      </c>
      <c r="D69" s="166">
        <v>8.1</v>
      </c>
      <c r="E69" s="49" t="s">
        <v>97</v>
      </c>
      <c r="F69" s="191">
        <v>0.70000000000000007</v>
      </c>
      <c r="G69" s="44" t="s">
        <v>104</v>
      </c>
      <c r="H69" s="74">
        <v>0</v>
      </c>
      <c r="I69" s="74">
        <v>0</v>
      </c>
      <c r="J69" s="190">
        <f>+IF(AND($H69&gt;0,$I69&gt;0),(B69*MAX($H69:$H70))+(F69*$I69+D69)*$H69,0)</f>
        <v>0</v>
      </c>
    </row>
    <row r="70" spans="1:10" s="241" customFormat="1" x14ac:dyDescent="0.25">
      <c r="A70" s="300"/>
      <c r="B70" s="302"/>
      <c r="C70" s="40" t="s">
        <v>1</v>
      </c>
      <c r="D70" s="168">
        <v>15.9</v>
      </c>
      <c r="E70" s="50" t="s">
        <v>105</v>
      </c>
      <c r="F70" s="192">
        <v>1.1000000000000001</v>
      </c>
      <c r="G70" s="48" t="s">
        <v>37</v>
      </c>
      <c r="H70" s="75">
        <v>0</v>
      </c>
      <c r="I70" s="75">
        <v>0</v>
      </c>
      <c r="J70" s="187">
        <f>+IF(AND($H69&gt;0,$I69&gt;0,$H70&gt;0,$I70&gt;0),(F70*$I70+D70)*$H70,IF(AND($H70&gt;0,$I70&gt;0),((B69*MAX($H69:$H70))+(F70*$I70+D70)*$H70),0))</f>
        <v>0</v>
      </c>
    </row>
    <row r="71" spans="1:10" s="241" customFormat="1" x14ac:dyDescent="0.25">
      <c r="A71" s="35" t="s">
        <v>106</v>
      </c>
      <c r="B71" s="165">
        <v>6.7</v>
      </c>
      <c r="C71" s="36" t="s">
        <v>136</v>
      </c>
      <c r="D71" s="165">
        <v>6.8000000000000007</v>
      </c>
      <c r="E71" s="36" t="s">
        <v>107</v>
      </c>
      <c r="F71" s="164">
        <v>0.70000000000000007</v>
      </c>
      <c r="G71" s="34" t="s">
        <v>29</v>
      </c>
      <c r="H71" s="5">
        <v>0</v>
      </c>
      <c r="I71" s="73">
        <v>0</v>
      </c>
      <c r="J71" s="187">
        <f>+IF(AND($H71&gt;0,$I71&gt;0),(B71+D71)*$H71+(F71*$I71)*$H71,0)</f>
        <v>0</v>
      </c>
    </row>
    <row r="72" spans="1:10" s="241" customFormat="1" x14ac:dyDescent="0.25">
      <c r="A72" s="35" t="s">
        <v>108</v>
      </c>
      <c r="B72" s="165">
        <v>7.6000000000000005</v>
      </c>
      <c r="C72" s="36" t="s">
        <v>136</v>
      </c>
      <c r="D72" s="165">
        <v>7.3000000000000007</v>
      </c>
      <c r="E72" s="36" t="s">
        <v>109</v>
      </c>
      <c r="F72" s="164">
        <v>0.70000000000000007</v>
      </c>
      <c r="G72" s="34" t="s">
        <v>110</v>
      </c>
      <c r="H72" s="5">
        <v>0</v>
      </c>
      <c r="I72" s="73">
        <v>0</v>
      </c>
      <c r="J72" s="187">
        <f>+IF(AND($H72&gt;0,$I72&gt;0),(B72+D72)*$H72+(F72*$I72)*$H72,0)</f>
        <v>0</v>
      </c>
    </row>
    <row r="73" spans="1:10" s="241" customFormat="1" x14ac:dyDescent="0.25">
      <c r="A73" s="35" t="s">
        <v>111</v>
      </c>
      <c r="B73" s="165">
        <v>18.3</v>
      </c>
      <c r="C73" s="36" t="s">
        <v>58</v>
      </c>
      <c r="D73" s="165">
        <v>0</v>
      </c>
      <c r="E73" s="36" t="s">
        <v>192</v>
      </c>
      <c r="F73" s="164">
        <v>0</v>
      </c>
      <c r="G73" s="34" t="s">
        <v>40</v>
      </c>
      <c r="H73" s="5">
        <v>0</v>
      </c>
      <c r="I73" s="81"/>
      <c r="J73" s="164">
        <f>B73*$H73</f>
        <v>0</v>
      </c>
    </row>
    <row r="74" spans="1:10" s="241" customFormat="1" x14ac:dyDescent="0.25">
      <c r="A74" s="35" t="s">
        <v>112</v>
      </c>
      <c r="B74" s="165">
        <v>13.600000000000001</v>
      </c>
      <c r="C74" s="36" t="s">
        <v>113</v>
      </c>
      <c r="D74" s="165">
        <v>0</v>
      </c>
      <c r="E74" s="36" t="s">
        <v>192</v>
      </c>
      <c r="F74" s="164">
        <v>0</v>
      </c>
      <c r="G74" s="34" t="s">
        <v>41</v>
      </c>
      <c r="H74" s="5">
        <v>0</v>
      </c>
      <c r="I74" s="81"/>
      <c r="J74" s="164">
        <f>B74*$H74</f>
        <v>0</v>
      </c>
    </row>
    <row r="75" spans="1:10" s="241" customFormat="1" x14ac:dyDescent="0.25">
      <c r="A75" s="35" t="s">
        <v>114</v>
      </c>
      <c r="B75" s="165">
        <v>17</v>
      </c>
      <c r="C75" s="36" t="s">
        <v>173</v>
      </c>
      <c r="D75" s="165">
        <v>0</v>
      </c>
      <c r="E75" s="36" t="s">
        <v>192</v>
      </c>
      <c r="F75" s="164">
        <v>0</v>
      </c>
      <c r="G75" s="34" t="s">
        <v>42</v>
      </c>
      <c r="H75" s="5">
        <v>0</v>
      </c>
      <c r="I75" s="81"/>
      <c r="J75" s="164">
        <f>B75*$H75</f>
        <v>0</v>
      </c>
    </row>
    <row r="76" spans="1:10" s="241" customFormat="1" x14ac:dyDescent="0.25">
      <c r="A76" s="35" t="s">
        <v>115</v>
      </c>
      <c r="B76" s="165">
        <v>20.5</v>
      </c>
      <c r="C76" s="36" t="s">
        <v>173</v>
      </c>
      <c r="D76" s="165">
        <v>0</v>
      </c>
      <c r="E76" s="36" t="s">
        <v>192</v>
      </c>
      <c r="F76" s="164">
        <v>0</v>
      </c>
      <c r="G76" s="34" t="s">
        <v>43</v>
      </c>
      <c r="H76" s="5">
        <v>0</v>
      </c>
      <c r="I76" s="81"/>
      <c r="J76" s="164">
        <f>B76*$H76</f>
        <v>0</v>
      </c>
    </row>
    <row r="77" spans="1:10" s="241" customFormat="1" x14ac:dyDescent="0.25">
      <c r="A77" s="35" t="s">
        <v>116</v>
      </c>
      <c r="B77" s="165">
        <v>17</v>
      </c>
      <c r="C77" s="36" t="s">
        <v>113</v>
      </c>
      <c r="D77" s="165">
        <v>0</v>
      </c>
      <c r="E77" s="36" t="s">
        <v>192</v>
      </c>
      <c r="F77" s="164">
        <v>0</v>
      </c>
      <c r="G77" s="34" t="s">
        <v>117</v>
      </c>
      <c r="H77" s="5">
        <v>0</v>
      </c>
      <c r="I77" s="153"/>
      <c r="J77" s="164">
        <f>B77*$H77</f>
        <v>0</v>
      </c>
    </row>
    <row r="78" spans="1:10" s="241" customFormat="1" x14ac:dyDescent="0.25">
      <c r="A78" s="35" t="s">
        <v>118</v>
      </c>
      <c r="B78" s="165">
        <v>0</v>
      </c>
      <c r="C78" s="36" t="s">
        <v>137</v>
      </c>
      <c r="D78" s="165">
        <v>0</v>
      </c>
      <c r="E78" s="36" t="s">
        <v>193</v>
      </c>
      <c r="F78" s="164">
        <v>0</v>
      </c>
      <c r="G78" s="34" t="s">
        <v>46</v>
      </c>
      <c r="H78" s="293" t="s">
        <v>148</v>
      </c>
      <c r="I78" s="294"/>
      <c r="J78" s="295"/>
    </row>
    <row r="79" spans="1:10" s="241" customFormat="1" x14ac:dyDescent="0.25">
      <c r="A79" s="296" t="s">
        <v>160</v>
      </c>
      <c r="B79" s="297"/>
      <c r="C79" s="297"/>
      <c r="D79" s="297"/>
      <c r="E79" s="297"/>
      <c r="F79" s="297"/>
      <c r="G79" s="297"/>
      <c r="H79" s="297"/>
      <c r="I79" s="297"/>
      <c r="J79" s="298"/>
    </row>
    <row r="80" spans="1:10" s="241" customFormat="1" x14ac:dyDescent="0.25">
      <c r="A80" s="51" t="s">
        <v>184</v>
      </c>
      <c r="B80" s="165">
        <v>13.3</v>
      </c>
      <c r="C80" s="40" t="s">
        <v>6</v>
      </c>
      <c r="D80" s="165">
        <v>0</v>
      </c>
      <c r="E80" s="40" t="s">
        <v>55</v>
      </c>
      <c r="F80" s="164">
        <v>0</v>
      </c>
      <c r="G80" s="43" t="s">
        <v>20</v>
      </c>
      <c r="H80" s="5">
        <v>0</v>
      </c>
      <c r="I80" s="81"/>
      <c r="J80" s="164">
        <f>+IF($H80&gt;0,(B80+D80)*$H80,0)</f>
        <v>0</v>
      </c>
    </row>
    <row r="81" spans="1:10" s="241" customFormat="1" x14ac:dyDescent="0.25">
      <c r="A81" s="35" t="s">
        <v>129</v>
      </c>
      <c r="B81" s="165">
        <v>10.4</v>
      </c>
      <c r="C81" s="36" t="s">
        <v>2</v>
      </c>
      <c r="D81" s="165">
        <v>0</v>
      </c>
      <c r="E81" s="36" t="s">
        <v>194</v>
      </c>
      <c r="F81" s="164">
        <v>0</v>
      </c>
      <c r="G81" s="34" t="s">
        <v>39</v>
      </c>
      <c r="H81" s="5">
        <v>0</v>
      </c>
      <c r="I81" s="158"/>
      <c r="J81" s="187">
        <f>+IF($H81&gt;0,(B81+D81)*$H81,0)</f>
        <v>0</v>
      </c>
    </row>
    <row r="82" spans="1:10" s="241" customFormat="1" x14ac:dyDescent="0.25">
      <c r="A82" s="32" t="s">
        <v>119</v>
      </c>
      <c r="B82" s="165">
        <v>46.300000000000004</v>
      </c>
      <c r="C82" s="36" t="s">
        <v>4</v>
      </c>
      <c r="D82" s="165">
        <v>0</v>
      </c>
      <c r="E82" s="36" t="s">
        <v>120</v>
      </c>
      <c r="F82" s="164">
        <v>12.600000000000001</v>
      </c>
      <c r="G82" s="34" t="s">
        <v>21</v>
      </c>
      <c r="H82" s="5">
        <v>0</v>
      </c>
      <c r="I82" s="157">
        <v>0</v>
      </c>
      <c r="J82" s="187">
        <f>+IF(AND($H82&gt;0,$I82&gt;0),(B82+D82)*$H82+(F82*$I82)*$H82,0)</f>
        <v>0</v>
      </c>
    </row>
    <row r="83" spans="1:10" s="241" customFormat="1" x14ac:dyDescent="0.25">
      <c r="A83" s="32" t="s">
        <v>121</v>
      </c>
      <c r="B83" s="165">
        <v>45.800000000000004</v>
      </c>
      <c r="C83" s="36" t="s">
        <v>136</v>
      </c>
      <c r="D83" s="165">
        <v>0</v>
      </c>
      <c r="E83" s="36" t="s">
        <v>122</v>
      </c>
      <c r="F83" s="164">
        <v>0</v>
      </c>
      <c r="G83" s="34" t="s">
        <v>38</v>
      </c>
      <c r="H83" s="5">
        <v>0</v>
      </c>
      <c r="I83" s="81"/>
      <c r="J83" s="187">
        <f>+IF($H83&gt;0,(B83+D83)*$H83,0)</f>
        <v>0</v>
      </c>
    </row>
    <row r="84" spans="1:10" s="241" customFormat="1" x14ac:dyDescent="0.25">
      <c r="A84" s="35" t="s">
        <v>123</v>
      </c>
      <c r="B84" s="165">
        <v>54.400000000000006</v>
      </c>
      <c r="C84" s="36" t="s">
        <v>136</v>
      </c>
      <c r="D84" s="165">
        <v>0</v>
      </c>
      <c r="E84" s="36" t="s">
        <v>124</v>
      </c>
      <c r="F84" s="164">
        <v>0</v>
      </c>
      <c r="G84" s="34" t="s">
        <v>30</v>
      </c>
      <c r="H84" s="5">
        <v>0</v>
      </c>
      <c r="I84" s="81"/>
      <c r="J84" s="187">
        <f>+IF($H84&gt;0,(B84+D84)*$H84,0)</f>
        <v>0</v>
      </c>
    </row>
    <row r="85" spans="1:10" s="241" customFormat="1" x14ac:dyDescent="0.25">
      <c r="A85" s="35" t="s">
        <v>167</v>
      </c>
      <c r="B85" s="165">
        <v>5.2</v>
      </c>
      <c r="C85" s="36" t="s">
        <v>79</v>
      </c>
      <c r="D85" s="165">
        <v>0</v>
      </c>
      <c r="E85" s="36" t="s">
        <v>91</v>
      </c>
      <c r="F85" s="164">
        <v>0</v>
      </c>
      <c r="G85" s="34" t="s">
        <v>22</v>
      </c>
      <c r="H85" s="5">
        <v>0</v>
      </c>
      <c r="I85" s="81"/>
      <c r="J85" s="187">
        <f>+IF($H85&gt;0,(B85+D85)*$H85,0)</f>
        <v>0</v>
      </c>
    </row>
    <row r="86" spans="1:10" s="241" customFormat="1" x14ac:dyDescent="0.25">
      <c r="A86" s="112" t="s">
        <v>125</v>
      </c>
      <c r="B86" s="165">
        <v>8.1</v>
      </c>
      <c r="C86" s="113" t="s">
        <v>126</v>
      </c>
      <c r="D86" s="165">
        <v>0</v>
      </c>
      <c r="E86" s="52" t="s">
        <v>127</v>
      </c>
      <c r="F86" s="164">
        <v>0</v>
      </c>
      <c r="G86" s="53" t="s">
        <v>14</v>
      </c>
      <c r="H86" s="5">
        <v>0</v>
      </c>
      <c r="I86" s="158"/>
      <c r="J86" s="187">
        <f>+IF($H86&gt;0,(B86+D86)*$H86,0)</f>
        <v>0</v>
      </c>
    </row>
    <row r="87" spans="1:10" s="241" customFormat="1" x14ac:dyDescent="0.25">
      <c r="A87" s="54" t="s">
        <v>128</v>
      </c>
      <c r="B87" s="165">
        <v>0</v>
      </c>
      <c r="C87" s="36" t="s">
        <v>7</v>
      </c>
      <c r="D87" s="165">
        <v>12</v>
      </c>
      <c r="E87" s="36" t="s">
        <v>88</v>
      </c>
      <c r="F87" s="164">
        <v>0.60000000000000009</v>
      </c>
      <c r="G87" s="34" t="s">
        <v>51</v>
      </c>
      <c r="H87" s="5">
        <v>0</v>
      </c>
      <c r="I87" s="157">
        <v>0</v>
      </c>
      <c r="J87" s="187">
        <f>+IF(AND($H87&gt;0,$I87&gt;0),(B87+D87)*$H87+(F87*$I87)*$H87,0)</f>
        <v>0</v>
      </c>
    </row>
    <row r="88" spans="1:10" s="241" customFormat="1" x14ac:dyDescent="0.25">
      <c r="A88" s="32" t="s">
        <v>130</v>
      </c>
      <c r="B88" s="165">
        <v>17</v>
      </c>
      <c r="C88" s="36" t="s">
        <v>131</v>
      </c>
      <c r="D88" s="165">
        <v>0</v>
      </c>
      <c r="E88" s="36" t="s">
        <v>53</v>
      </c>
      <c r="F88" s="164">
        <v>0</v>
      </c>
      <c r="G88" s="34" t="s">
        <v>12</v>
      </c>
      <c r="H88" s="5">
        <v>0</v>
      </c>
      <c r="I88" s="81"/>
      <c r="J88" s="187">
        <f>+IF($H88&gt;0,(B88+D88)*$H88,0)</f>
        <v>0</v>
      </c>
    </row>
    <row r="89" spans="1:10" s="241" customFormat="1" x14ac:dyDescent="0.25">
      <c r="A89" s="32" t="s">
        <v>146</v>
      </c>
      <c r="B89" s="165">
        <v>0</v>
      </c>
      <c r="C89" s="36" t="s">
        <v>3</v>
      </c>
      <c r="D89" s="165">
        <v>0</v>
      </c>
      <c r="E89" s="36" t="s">
        <v>147</v>
      </c>
      <c r="F89" s="164">
        <v>0</v>
      </c>
      <c r="G89" s="142"/>
      <c r="H89" s="278" t="s">
        <v>148</v>
      </c>
      <c r="I89" s="279"/>
      <c r="J89" s="280"/>
    </row>
    <row r="90" spans="1:10" s="241" customFormat="1" x14ac:dyDescent="0.25">
      <c r="A90" s="35" t="s">
        <v>132</v>
      </c>
      <c r="B90" s="165">
        <v>15.200000000000001</v>
      </c>
      <c r="C90" s="36" t="s">
        <v>5</v>
      </c>
      <c r="D90" s="165">
        <v>0</v>
      </c>
      <c r="E90" s="36" t="s">
        <v>195</v>
      </c>
      <c r="F90" s="164">
        <v>0</v>
      </c>
      <c r="G90" s="34" t="s">
        <v>133</v>
      </c>
      <c r="H90" s="5">
        <v>0</v>
      </c>
      <c r="I90" s="81"/>
      <c r="J90" s="187">
        <f>+IF($H90&gt;0,(B90+D90)*$H90,0)</f>
        <v>0</v>
      </c>
    </row>
    <row r="91" spans="1:10" s="241" customFormat="1" x14ac:dyDescent="0.25">
      <c r="A91" s="35" t="s">
        <v>134</v>
      </c>
      <c r="B91" s="165">
        <v>15.900000000000002</v>
      </c>
      <c r="C91" s="36" t="s">
        <v>136</v>
      </c>
      <c r="D91" s="165">
        <v>0</v>
      </c>
      <c r="E91" s="36" t="s">
        <v>56</v>
      </c>
      <c r="F91" s="164">
        <v>0</v>
      </c>
      <c r="G91" s="142" t="s">
        <v>23</v>
      </c>
      <c r="H91" s="5">
        <v>0</v>
      </c>
      <c r="I91" s="81"/>
      <c r="J91" s="187">
        <f>+IF($H91&gt;0,(B91+D91)*$H91,0)</f>
        <v>0</v>
      </c>
    </row>
    <row r="92" spans="1:10" s="241" customFormat="1" x14ac:dyDescent="0.25">
      <c r="A92" s="13"/>
      <c r="B92" s="177"/>
      <c r="C92" s="55"/>
      <c r="D92" s="202"/>
      <c r="E92" s="56"/>
      <c r="F92" s="202"/>
      <c r="G92" s="57"/>
      <c r="H92" s="58"/>
      <c r="I92" s="58"/>
      <c r="J92" s="216"/>
    </row>
    <row r="93" spans="1:10" s="241" customFormat="1" x14ac:dyDescent="0.25">
      <c r="A93" s="234" t="s">
        <v>135</v>
      </c>
      <c r="B93" s="181"/>
      <c r="C93" s="98"/>
      <c r="D93" s="204"/>
      <c r="E93" s="98"/>
      <c r="F93" s="204"/>
      <c r="G93" s="98"/>
      <c r="H93" s="99"/>
      <c r="I93" s="99"/>
      <c r="J93" s="247">
        <f>SUM(J12,J14:J15,J17:J27,J31:J33,J36:J45,J49:J53,J56:J58,J60:J61,J63:J74,J75:J78,J80:J91)</f>
        <v>0</v>
      </c>
    </row>
    <row r="94" spans="1:10" s="241" customFormat="1" x14ac:dyDescent="0.25">
      <c r="A94"/>
      <c r="B94" s="182"/>
      <c r="C94" s="59"/>
      <c r="D94" s="203"/>
      <c r="E94" s="61"/>
      <c r="F94" s="214"/>
      <c r="G94" s="62"/>
      <c r="H94" s="63"/>
      <c r="I94" s="63"/>
      <c r="J94" s="182"/>
    </row>
  </sheetData>
  <sheetProtection algorithmName="SHA-512" hashValue="OHsnGAUPwHc6fb43xD2KtEEjCWC9n7YSExZxajHYHvIM6dCgnzpQ5FQhvLFXmnP7mxtdKpBcrQN/Ac9Iqp5apQ==" saltValue="BZuhYsntMbFfEl/OgVtLMQ==" spinCount="100000" sheet="1" objects="1" scenarios="1"/>
  <protectedRanges>
    <protectedRange sqref="H12 H14:I15 H17:H27 I18:I20 I24:I25 H31:H33 H36:I37 H39:I41 H42:H44 H45 I43:I44 H49:H53 H56:I58 H60:H61 I61 H63:H77 I64:I65 I67 I69:I72 H80:H88 I82 I87 H90:H91" name="Range1"/>
  </protectedRanges>
  <mergeCells count="27">
    <mergeCell ref="A24:A25"/>
    <mergeCell ref="B24:B25"/>
    <mergeCell ref="B56:B57"/>
    <mergeCell ref="C29:J29"/>
    <mergeCell ref="A30:J30"/>
    <mergeCell ref="B34:J34"/>
    <mergeCell ref="A35:J35"/>
    <mergeCell ref="A36:A37"/>
    <mergeCell ref="B36:B37"/>
    <mergeCell ref="A39:A40"/>
    <mergeCell ref="B39:B40"/>
    <mergeCell ref="H89:J89"/>
    <mergeCell ref="H38:J38"/>
    <mergeCell ref="H16:J16"/>
    <mergeCell ref="B54:J54"/>
    <mergeCell ref="H62:J62"/>
    <mergeCell ref="H78:J78"/>
    <mergeCell ref="A79:J79"/>
    <mergeCell ref="A69:A70"/>
    <mergeCell ref="B69:B70"/>
    <mergeCell ref="A59:J59"/>
    <mergeCell ref="A60:A65"/>
    <mergeCell ref="B60:B65"/>
    <mergeCell ref="C47:J47"/>
    <mergeCell ref="A48:J48"/>
    <mergeCell ref="A55:J55"/>
    <mergeCell ref="A56:A57"/>
  </mergeCells>
  <printOptions horizontalCentered="1" verticalCentered="1"/>
  <pageMargins left="0.25" right="0.25" top="0.25" bottom="0.2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B327-B46B-42CA-B180-2A35DD87DD1F}">
  <dimension ref="A1:K94"/>
  <sheetViews>
    <sheetView zoomScaleNormal="100" workbookViewId="0">
      <pane xSplit="1" ySplit="8" topLeftCell="B90" activePane="bottomRight" state="frozen"/>
      <selection pane="topRight" activeCell="B1" sqref="B1"/>
      <selection pane="bottomLeft" activeCell="A9" sqref="A9"/>
      <selection pane="bottomRight" activeCell="A96" sqref="A96"/>
    </sheetView>
  </sheetViews>
  <sheetFormatPr defaultColWidth="9.140625" defaultRowHeight="15" x14ac:dyDescent="0.25"/>
  <cols>
    <col min="1" max="1" width="43.7109375" style="236" customWidth="1"/>
    <col min="2" max="2" width="10.7109375" style="236" customWidth="1"/>
    <col min="3" max="3" width="15.7109375" style="237" customWidth="1"/>
    <col min="4" max="4" width="10.7109375" style="236" customWidth="1"/>
    <col min="5" max="5" width="30.7109375" style="236" customWidth="1"/>
    <col min="6" max="6" width="10.7109375" style="60" customWidth="1"/>
    <col min="7" max="7" width="8.7109375" style="60" customWidth="1"/>
    <col min="8" max="8" width="5.7109375" style="60" customWidth="1"/>
    <col min="9" max="9" width="5.7109375" style="235" customWidth="1"/>
    <col min="10" max="10" width="10.7109375" style="203" customWidth="1"/>
    <col min="11" max="11" width="8.7109375" style="60" customWidth="1"/>
    <col min="12" max="16384" width="9.140625" style="236"/>
  </cols>
  <sheetData>
    <row r="1" spans="1:10" s="241" customFormat="1" ht="18" customHeight="1" x14ac:dyDescent="0.25">
      <c r="A1" s="124" t="s">
        <v>150</v>
      </c>
      <c r="B1" s="219"/>
      <c r="C1" s="125"/>
      <c r="D1" s="220"/>
      <c r="E1" s="108" t="s">
        <v>140</v>
      </c>
      <c r="F1" s="205"/>
      <c r="G1" s="100"/>
      <c r="H1" s="101"/>
      <c r="I1" s="101"/>
      <c r="J1" s="221"/>
    </row>
    <row r="2" spans="1:10" s="241" customFormat="1" ht="16.5" thickBot="1" x14ac:dyDescent="0.3">
      <c r="A2" s="103"/>
      <c r="B2" s="169"/>
      <c r="C2" s="126"/>
      <c r="D2" s="222"/>
      <c r="E2" s="127" t="s">
        <v>138</v>
      </c>
      <c r="F2" s="223"/>
      <c r="G2" s="128"/>
      <c r="H2" s="102"/>
      <c r="I2" s="102"/>
      <c r="J2" s="224"/>
    </row>
    <row r="3" spans="1:10" s="241" customFormat="1" ht="18.75" thickBot="1" x14ac:dyDescent="0.3">
      <c r="A3" s="243" t="s">
        <v>197</v>
      </c>
      <c r="B3" s="170"/>
      <c r="C3" s="117"/>
      <c r="D3" s="170"/>
      <c r="E3" s="127" t="s">
        <v>59</v>
      </c>
      <c r="F3" s="170"/>
      <c r="G3" s="128"/>
      <c r="H3" s="102"/>
      <c r="I3" s="102"/>
      <c r="J3" s="224"/>
    </row>
    <row r="4" spans="1:10" s="241" customFormat="1" ht="15.75" x14ac:dyDescent="0.25">
      <c r="A4" s="103"/>
      <c r="B4" s="169"/>
      <c r="C4" s="126"/>
      <c r="D4" s="222"/>
      <c r="E4" s="127" t="s">
        <v>60</v>
      </c>
      <c r="F4" s="223"/>
      <c r="G4" s="128"/>
      <c r="H4" s="102"/>
      <c r="I4" s="102"/>
      <c r="J4" s="224"/>
    </row>
    <row r="5" spans="1:10" s="241" customFormat="1" ht="15.75" x14ac:dyDescent="0.25">
      <c r="A5" s="114"/>
      <c r="B5" s="171"/>
      <c r="C5" s="117"/>
      <c r="D5" s="171"/>
      <c r="E5" s="127" t="s">
        <v>139</v>
      </c>
      <c r="F5" s="171"/>
      <c r="G5" s="119"/>
      <c r="H5" s="120"/>
      <c r="I5" s="120"/>
      <c r="J5" s="195"/>
    </row>
    <row r="6" spans="1:10" s="241" customFormat="1" x14ac:dyDescent="0.25">
      <c r="A6" s="115" t="s">
        <v>145</v>
      </c>
      <c r="B6" s="172"/>
      <c r="C6" s="117"/>
      <c r="D6" s="172"/>
      <c r="E6" s="127" t="s">
        <v>141</v>
      </c>
      <c r="F6" s="172"/>
      <c r="G6" s="119"/>
      <c r="H6" s="120"/>
      <c r="I6" s="120"/>
      <c r="J6" s="196"/>
    </row>
    <row r="7" spans="1:10" s="241" customFormat="1" ht="16.5" customHeight="1" x14ac:dyDescent="0.25">
      <c r="A7" s="116"/>
      <c r="B7" s="137"/>
      <c r="C7" s="118"/>
      <c r="D7" s="137"/>
      <c r="E7" s="127"/>
      <c r="F7" s="137"/>
      <c r="G7" s="121"/>
      <c r="H7" s="122"/>
      <c r="I7" s="122"/>
      <c r="J7" s="246"/>
    </row>
    <row r="8" spans="1:10" s="241" customFormat="1" ht="106.5" customHeight="1" x14ac:dyDescent="0.25">
      <c r="A8" s="104" t="s">
        <v>61</v>
      </c>
      <c r="B8" s="238" t="s">
        <v>151</v>
      </c>
      <c r="C8" s="105" t="s">
        <v>62</v>
      </c>
      <c r="D8" s="239" t="s">
        <v>152</v>
      </c>
      <c r="E8" s="105" t="s">
        <v>169</v>
      </c>
      <c r="F8" s="240" t="s">
        <v>153</v>
      </c>
      <c r="G8" s="106" t="s">
        <v>63</v>
      </c>
      <c r="H8" s="107" t="s">
        <v>64</v>
      </c>
      <c r="I8" s="107" t="s">
        <v>65</v>
      </c>
      <c r="J8" s="245" t="s">
        <v>149</v>
      </c>
    </row>
    <row r="9" spans="1:10" s="241" customFormat="1" x14ac:dyDescent="0.25">
      <c r="A9" s="1"/>
      <c r="B9" s="173"/>
      <c r="C9" s="1"/>
      <c r="D9" s="173"/>
      <c r="E9" s="1"/>
      <c r="F9" s="173"/>
      <c r="G9" s="1"/>
      <c r="H9" s="94"/>
      <c r="I9" s="94"/>
      <c r="J9" s="173"/>
    </row>
    <row r="10" spans="1:10" s="241" customFormat="1" ht="17.25" customHeight="1" x14ac:dyDescent="0.25">
      <c r="A10" s="151" t="s">
        <v>142</v>
      </c>
      <c r="B10" s="174"/>
      <c r="C10" s="152"/>
      <c r="D10" s="174"/>
      <c r="E10" s="87"/>
      <c r="F10" s="206"/>
      <c r="G10" s="87"/>
      <c r="H10" s="130"/>
      <c r="I10" s="130"/>
      <c r="J10" s="225"/>
    </row>
    <row r="11" spans="1:10" s="241" customFormat="1" x14ac:dyDescent="0.25">
      <c r="A11" s="131" t="s">
        <v>66</v>
      </c>
      <c r="B11" s="175"/>
      <c r="C11" s="132"/>
      <c r="D11" s="175"/>
      <c r="E11" s="132"/>
      <c r="F11" s="175"/>
      <c r="G11" s="132"/>
      <c r="H11" s="154"/>
      <c r="I11" s="154"/>
      <c r="J11" s="226"/>
    </row>
    <row r="12" spans="1:10" s="241" customFormat="1" x14ac:dyDescent="0.25">
      <c r="A12" s="2" t="s">
        <v>143</v>
      </c>
      <c r="B12" s="156">
        <v>22.1</v>
      </c>
      <c r="C12" s="3" t="s">
        <v>11</v>
      </c>
      <c r="D12" s="156">
        <v>0</v>
      </c>
      <c r="E12" s="3" t="s">
        <v>11</v>
      </c>
      <c r="F12" s="156">
        <v>0</v>
      </c>
      <c r="G12" s="4"/>
      <c r="H12" s="5">
        <v>0</v>
      </c>
      <c r="I12" s="135"/>
      <c r="J12" s="185">
        <f>B12*$H12</f>
        <v>0</v>
      </c>
    </row>
    <row r="13" spans="1:10" s="241" customFormat="1" x14ac:dyDescent="0.25">
      <c r="A13" s="133" t="s">
        <v>156</v>
      </c>
      <c r="B13" s="176"/>
      <c r="C13" s="134"/>
      <c r="D13" s="176"/>
      <c r="E13" s="134"/>
      <c r="F13" s="176"/>
      <c r="G13" s="134"/>
      <c r="H13" s="155"/>
      <c r="I13" s="155"/>
      <c r="J13" s="227"/>
    </row>
    <row r="14" spans="1:10" s="241" customFormat="1" x14ac:dyDescent="0.25">
      <c r="A14" s="129" t="s">
        <v>174</v>
      </c>
      <c r="B14" s="156">
        <v>0</v>
      </c>
      <c r="C14" s="67" t="s">
        <v>58</v>
      </c>
      <c r="D14" s="156">
        <v>11</v>
      </c>
      <c r="E14" s="93" t="s">
        <v>175</v>
      </c>
      <c r="F14" s="156">
        <v>1.1000000000000001</v>
      </c>
      <c r="G14" s="68" t="s">
        <v>24</v>
      </c>
      <c r="H14" s="5">
        <v>0</v>
      </c>
      <c r="I14" s="72">
        <v>0</v>
      </c>
      <c r="J14" s="185">
        <f>+IF(AND($H14&gt;0,$I14&gt;0),(B14+D14)*$H14+(F14*$I14)*$H14,0)</f>
        <v>0</v>
      </c>
    </row>
    <row r="15" spans="1:10" s="241" customFormat="1" x14ac:dyDescent="0.25">
      <c r="A15" s="2" t="s">
        <v>177</v>
      </c>
      <c r="B15" s="156">
        <v>0</v>
      </c>
      <c r="C15" s="6" t="s">
        <v>173</v>
      </c>
      <c r="D15" s="156">
        <v>12.200000000000001</v>
      </c>
      <c r="E15" s="8" t="s">
        <v>178</v>
      </c>
      <c r="F15" s="156">
        <v>1.1000000000000001</v>
      </c>
      <c r="G15" s="7" t="s">
        <v>44</v>
      </c>
      <c r="H15" s="5">
        <v>0</v>
      </c>
      <c r="I15" s="73">
        <v>0</v>
      </c>
      <c r="J15" s="185">
        <f>+IF(AND($H15&gt;0,$I15&gt;0),(B15+D15)*$H15+(F15*$I15)*$H15,0)</f>
        <v>0</v>
      </c>
    </row>
    <row r="16" spans="1:10" s="241" customFormat="1" x14ac:dyDescent="0.25">
      <c r="A16" s="2" t="s">
        <v>177</v>
      </c>
      <c r="B16" s="156">
        <v>0</v>
      </c>
      <c r="C16" s="6" t="s">
        <v>172</v>
      </c>
      <c r="D16" s="156">
        <v>0</v>
      </c>
      <c r="E16" s="8" t="s">
        <v>176</v>
      </c>
      <c r="F16" s="156">
        <v>0</v>
      </c>
      <c r="G16" s="7" t="s">
        <v>47</v>
      </c>
      <c r="H16" s="284" t="s">
        <v>148</v>
      </c>
      <c r="I16" s="285"/>
      <c r="J16" s="286"/>
    </row>
    <row r="17" spans="1:10" s="241" customFormat="1" x14ac:dyDescent="0.25">
      <c r="A17" s="2" t="s">
        <v>177</v>
      </c>
      <c r="B17" s="156">
        <v>0</v>
      </c>
      <c r="C17" s="6" t="s">
        <v>3</v>
      </c>
      <c r="D17" s="156">
        <v>13.9</v>
      </c>
      <c r="E17" s="3" t="s">
        <v>68</v>
      </c>
      <c r="F17" s="156">
        <v>0</v>
      </c>
      <c r="G17" s="7" t="s">
        <v>26</v>
      </c>
      <c r="H17" s="5">
        <v>0</v>
      </c>
      <c r="I17" s="135"/>
      <c r="J17" s="185">
        <f>(B17+D17+F17)*$H17</f>
        <v>0</v>
      </c>
    </row>
    <row r="18" spans="1:10" s="241" customFormat="1" x14ac:dyDescent="0.25">
      <c r="A18" s="2" t="s">
        <v>69</v>
      </c>
      <c r="B18" s="156">
        <v>0</v>
      </c>
      <c r="C18" s="6" t="s">
        <v>170</v>
      </c>
      <c r="D18" s="156">
        <v>0</v>
      </c>
      <c r="E18" s="138" t="s">
        <v>179</v>
      </c>
      <c r="F18" s="156">
        <v>10</v>
      </c>
      <c r="G18" s="123"/>
      <c r="H18" s="5">
        <v>0</v>
      </c>
      <c r="I18" s="157">
        <v>0</v>
      </c>
      <c r="J18" s="185">
        <f>+IF(AND($H18&gt;0,$I18&gt;0),(B18+D18)*$H18+(F18*$I18)*$H18,0)</f>
        <v>0</v>
      </c>
    </row>
    <row r="19" spans="1:10" s="241" customFormat="1" x14ac:dyDescent="0.25">
      <c r="A19" s="2" t="s">
        <v>69</v>
      </c>
      <c r="B19" s="156">
        <v>0</v>
      </c>
      <c r="C19" s="6" t="s">
        <v>136</v>
      </c>
      <c r="D19" s="156">
        <v>9.6999999999999993</v>
      </c>
      <c r="E19" s="8" t="s">
        <v>70</v>
      </c>
      <c r="F19" s="156">
        <v>1.3</v>
      </c>
      <c r="G19" s="4" t="s">
        <v>33</v>
      </c>
      <c r="H19" s="5">
        <v>0</v>
      </c>
      <c r="I19" s="73">
        <v>0</v>
      </c>
      <c r="J19" s="185">
        <f>+IF(AND($H19&gt;0,$I19&gt;0),(B19+D19)*$H19+(F19*$I19)*$H19,0)</f>
        <v>0</v>
      </c>
    </row>
    <row r="20" spans="1:10" s="241" customFormat="1" ht="24" x14ac:dyDescent="0.25">
      <c r="A20" s="2" t="s">
        <v>71</v>
      </c>
      <c r="B20" s="156">
        <v>0</v>
      </c>
      <c r="C20" s="6" t="s">
        <v>1</v>
      </c>
      <c r="D20" s="156">
        <v>16.400000000000002</v>
      </c>
      <c r="E20" s="8" t="s">
        <v>72</v>
      </c>
      <c r="F20" s="156">
        <v>2</v>
      </c>
      <c r="G20" s="7" t="s">
        <v>73</v>
      </c>
      <c r="H20" s="5">
        <v>0</v>
      </c>
      <c r="I20" s="73">
        <v>0</v>
      </c>
      <c r="J20" s="185">
        <f>+IF(AND($H20&gt;0,$I20&gt;0),(B20+D20)*$H20+(F20*$I20)*$H20,0)</f>
        <v>0</v>
      </c>
    </row>
    <row r="21" spans="1:10" s="241" customFormat="1" x14ac:dyDescent="0.25">
      <c r="A21" s="2" t="s">
        <v>69</v>
      </c>
      <c r="B21" s="156">
        <v>0</v>
      </c>
      <c r="C21" s="6" t="s">
        <v>2</v>
      </c>
      <c r="D21" s="156">
        <v>7</v>
      </c>
      <c r="E21" s="3" t="s">
        <v>57</v>
      </c>
      <c r="F21" s="156">
        <v>0</v>
      </c>
      <c r="G21" s="7" t="s">
        <v>25</v>
      </c>
      <c r="H21" s="5">
        <v>0</v>
      </c>
      <c r="I21" s="135"/>
      <c r="J21" s="185">
        <f>(B21+D21+F21)*$H21</f>
        <v>0</v>
      </c>
    </row>
    <row r="22" spans="1:10" s="241" customFormat="1" x14ac:dyDescent="0.25">
      <c r="A22" s="2" t="s">
        <v>69</v>
      </c>
      <c r="B22" s="156">
        <v>0</v>
      </c>
      <c r="C22" s="6" t="s">
        <v>6</v>
      </c>
      <c r="D22" s="156">
        <v>9</v>
      </c>
      <c r="E22" s="3" t="s">
        <v>55</v>
      </c>
      <c r="F22" s="156">
        <v>0</v>
      </c>
      <c r="G22" s="7" t="s">
        <v>34</v>
      </c>
      <c r="H22" s="5">
        <v>0</v>
      </c>
      <c r="I22" s="135"/>
      <c r="J22" s="185">
        <f>(B22+D22+F22)*$H22</f>
        <v>0</v>
      </c>
    </row>
    <row r="23" spans="1:10" s="241" customFormat="1" x14ac:dyDescent="0.25">
      <c r="A23" s="228" t="s">
        <v>69</v>
      </c>
      <c r="B23" s="160">
        <v>0</v>
      </c>
      <c r="C23" s="139" t="s">
        <v>171</v>
      </c>
      <c r="D23" s="156">
        <v>23.700000000000003</v>
      </c>
      <c r="E23" s="138" t="s">
        <v>74</v>
      </c>
      <c r="F23" s="156">
        <v>0</v>
      </c>
      <c r="G23" s="123" t="s">
        <v>49</v>
      </c>
      <c r="H23" s="159">
        <v>0</v>
      </c>
      <c r="I23" s="140"/>
      <c r="J23" s="185">
        <f>(B23+D23+F23)*$H23</f>
        <v>0</v>
      </c>
    </row>
    <row r="24" spans="1:10" s="241" customFormat="1" ht="15" customHeight="1" x14ac:dyDescent="0.25">
      <c r="A24" s="312" t="s">
        <v>144</v>
      </c>
      <c r="B24" s="314">
        <v>21.6</v>
      </c>
      <c r="C24" s="9" t="s">
        <v>136</v>
      </c>
      <c r="D24" s="161">
        <v>11.200000000000001</v>
      </c>
      <c r="E24" s="9" t="s">
        <v>0</v>
      </c>
      <c r="F24" s="217">
        <v>1.3</v>
      </c>
      <c r="G24" s="10" t="s">
        <v>48</v>
      </c>
      <c r="H24" s="74">
        <v>0</v>
      </c>
      <c r="I24" s="74">
        <v>0</v>
      </c>
      <c r="J24" s="217">
        <f>+IF(AND($H24&gt;0,$I24&gt;0),(B24*MAX($H24:$H25))+(F24*$I24+D24)*$H24,0)</f>
        <v>0</v>
      </c>
    </row>
    <row r="25" spans="1:10" s="241" customFormat="1" x14ac:dyDescent="0.25">
      <c r="A25" s="313"/>
      <c r="B25" s="315"/>
      <c r="C25" s="11" t="s">
        <v>1</v>
      </c>
      <c r="D25" s="162">
        <v>16</v>
      </c>
      <c r="E25" s="11" t="s">
        <v>155</v>
      </c>
      <c r="F25" s="218">
        <v>2</v>
      </c>
      <c r="G25" s="12" t="s">
        <v>48</v>
      </c>
      <c r="H25" s="75">
        <v>0</v>
      </c>
      <c r="I25" s="75">
        <v>0</v>
      </c>
      <c r="J25" s="218">
        <f>+IF(AND($H24&gt;0,$I24&gt;0,$H25&gt;0,$I25&gt;0),(F25*$I25+D25)*$H25,IF(AND($H25&gt;0,$I25&gt;0),((B24*MAX($H24:$H25))+(F25*$I25+D25)*$H25),0))</f>
        <v>0</v>
      </c>
    </row>
    <row r="26" spans="1:10" s="241" customFormat="1" x14ac:dyDescent="0.25">
      <c r="A26" s="229" t="s">
        <v>75</v>
      </c>
      <c r="B26" s="156">
        <v>31.4</v>
      </c>
      <c r="C26" s="6" t="s">
        <v>173</v>
      </c>
      <c r="D26" s="156">
        <v>0</v>
      </c>
      <c r="E26" s="8" t="s">
        <v>180</v>
      </c>
      <c r="F26" s="156">
        <v>0</v>
      </c>
      <c r="G26" s="7" t="s">
        <v>45</v>
      </c>
      <c r="H26" s="5">
        <v>0</v>
      </c>
      <c r="I26" s="244"/>
      <c r="J26" s="185">
        <f>B26*$H26</f>
        <v>0</v>
      </c>
    </row>
    <row r="27" spans="1:10" s="241" customFormat="1" x14ac:dyDescent="0.25">
      <c r="A27" s="2" t="s">
        <v>146</v>
      </c>
      <c r="B27" s="156">
        <v>289.10000000000002</v>
      </c>
      <c r="C27" s="6" t="s">
        <v>3</v>
      </c>
      <c r="D27" s="156">
        <v>0</v>
      </c>
      <c r="E27" s="3" t="s">
        <v>147</v>
      </c>
      <c r="F27" s="156">
        <v>0</v>
      </c>
      <c r="G27" s="123"/>
      <c r="H27" s="5">
        <v>0</v>
      </c>
      <c r="I27" s="135"/>
      <c r="J27" s="185">
        <f>B27*$H27</f>
        <v>0</v>
      </c>
    </row>
    <row r="28" spans="1:10" s="241" customFormat="1" x14ac:dyDescent="0.25">
      <c r="A28" s="13"/>
      <c r="B28" s="177"/>
      <c r="C28" s="13"/>
      <c r="D28" s="177"/>
      <c r="E28" s="13"/>
      <c r="F28" s="177"/>
      <c r="G28" s="13"/>
      <c r="H28" s="95"/>
      <c r="I28" s="95"/>
      <c r="J28" s="177"/>
    </row>
    <row r="29" spans="1:10" s="241" customFormat="1" x14ac:dyDescent="0.25">
      <c r="A29" s="96" t="s">
        <v>76</v>
      </c>
      <c r="B29" s="178"/>
      <c r="C29" s="316"/>
      <c r="D29" s="316"/>
      <c r="E29" s="316"/>
      <c r="F29" s="316"/>
      <c r="G29" s="316"/>
      <c r="H29" s="316"/>
      <c r="I29" s="316"/>
      <c r="J29" s="317"/>
    </row>
    <row r="30" spans="1:10" s="241" customFormat="1" x14ac:dyDescent="0.25">
      <c r="A30" s="318" t="s">
        <v>77</v>
      </c>
      <c r="B30" s="319"/>
      <c r="C30" s="319"/>
      <c r="D30" s="319"/>
      <c r="E30" s="319"/>
      <c r="F30" s="319"/>
      <c r="G30" s="319"/>
      <c r="H30" s="319"/>
      <c r="I30" s="319"/>
      <c r="J30" s="320"/>
    </row>
    <row r="31" spans="1:10" s="241" customFormat="1" x14ac:dyDescent="0.25">
      <c r="A31" s="14" t="s">
        <v>164</v>
      </c>
      <c r="B31" s="179">
        <v>8</v>
      </c>
      <c r="C31" s="16" t="s">
        <v>11</v>
      </c>
      <c r="D31" s="179">
        <v>0</v>
      </c>
      <c r="E31" s="15" t="s">
        <v>11</v>
      </c>
      <c r="F31" s="207">
        <v>0</v>
      </c>
      <c r="G31" s="17"/>
      <c r="H31" s="5">
        <v>0</v>
      </c>
      <c r="I31" s="76"/>
      <c r="J31" s="207">
        <f>B31*$H31</f>
        <v>0</v>
      </c>
    </row>
    <row r="32" spans="1:10" s="241" customFormat="1" x14ac:dyDescent="0.25">
      <c r="A32" s="14" t="s">
        <v>78</v>
      </c>
      <c r="B32" s="179">
        <v>12.8</v>
      </c>
      <c r="C32" s="18" t="s">
        <v>11</v>
      </c>
      <c r="D32" s="179">
        <v>0</v>
      </c>
      <c r="E32" s="15" t="s">
        <v>11</v>
      </c>
      <c r="F32" s="207">
        <v>0</v>
      </c>
      <c r="G32" s="17"/>
      <c r="H32" s="5">
        <v>0</v>
      </c>
      <c r="I32" s="76"/>
      <c r="J32" s="207">
        <f>B32*$H32</f>
        <v>0</v>
      </c>
    </row>
    <row r="33" spans="1:10" s="241" customFormat="1" x14ac:dyDescent="0.25">
      <c r="A33" s="19" t="s">
        <v>165</v>
      </c>
      <c r="B33" s="179">
        <v>10.8</v>
      </c>
      <c r="C33" s="16" t="s">
        <v>79</v>
      </c>
      <c r="D33" s="197">
        <v>0</v>
      </c>
      <c r="E33" s="16" t="s">
        <v>80</v>
      </c>
      <c r="F33" s="208">
        <v>0</v>
      </c>
      <c r="G33" s="20"/>
      <c r="H33" s="5">
        <v>0</v>
      </c>
      <c r="I33" s="77"/>
      <c r="J33" s="207">
        <f>(B33+D33+F33)*$H33</f>
        <v>0</v>
      </c>
    </row>
    <row r="34" spans="1:10" s="241" customFormat="1" ht="15.75" customHeight="1" x14ac:dyDescent="0.25">
      <c r="A34" s="230" t="s">
        <v>168</v>
      </c>
      <c r="B34" s="321"/>
      <c r="C34" s="321"/>
      <c r="D34" s="321"/>
      <c r="E34" s="321"/>
      <c r="F34" s="321"/>
      <c r="G34" s="321"/>
      <c r="H34" s="321"/>
      <c r="I34" s="321"/>
      <c r="J34" s="322"/>
    </row>
    <row r="35" spans="1:10" s="241" customFormat="1" x14ac:dyDescent="0.25">
      <c r="A35" s="323" t="s">
        <v>157</v>
      </c>
      <c r="B35" s="324"/>
      <c r="C35" s="324"/>
      <c r="D35" s="324"/>
      <c r="E35" s="324"/>
      <c r="F35" s="324"/>
      <c r="G35" s="324"/>
      <c r="H35" s="324"/>
      <c r="I35" s="324"/>
      <c r="J35" s="325"/>
    </row>
    <row r="36" spans="1:10" s="241" customFormat="1" x14ac:dyDescent="0.25">
      <c r="A36" s="326" t="s">
        <v>181</v>
      </c>
      <c r="B36" s="328">
        <v>17.7</v>
      </c>
      <c r="C36" s="70" t="s">
        <v>58</v>
      </c>
      <c r="D36" s="197">
        <v>8.1</v>
      </c>
      <c r="E36" s="70" t="s">
        <v>81</v>
      </c>
      <c r="F36" s="209">
        <v>1.1000000000000001</v>
      </c>
      <c r="G36" s="29" t="s">
        <v>8</v>
      </c>
      <c r="H36" s="78">
        <v>0</v>
      </c>
      <c r="I36" s="78">
        <v>0</v>
      </c>
      <c r="J36" s="211">
        <f>+IF(AND($H36&gt;0,$I36&gt;0),(B36*MAX($H36:$H37))+(F36*$I36+D36)*$H36,0)</f>
        <v>0</v>
      </c>
    </row>
    <row r="37" spans="1:10" s="241" customFormat="1" x14ac:dyDescent="0.25">
      <c r="A37" s="327"/>
      <c r="B37" s="329"/>
      <c r="C37" s="71" t="s">
        <v>136</v>
      </c>
      <c r="D37" s="198">
        <v>10.3</v>
      </c>
      <c r="E37" s="71" t="s">
        <v>154</v>
      </c>
      <c r="F37" s="210">
        <v>1.3</v>
      </c>
      <c r="G37" s="21" t="s">
        <v>9</v>
      </c>
      <c r="H37" s="79">
        <v>0</v>
      </c>
      <c r="I37" s="79">
        <v>0</v>
      </c>
      <c r="J37" s="210">
        <f>+IF(AND($H36&gt;0,$I36&gt;0,$H37&gt;0,$I37&gt;0),(F37*$I37+D37)*$H37,IF(AND($H37&gt;0,$I37&gt;0),((B36*MAX($H36:$H37))+(F37*$I37+D37)*$H37),0))</f>
        <v>0</v>
      </c>
    </row>
    <row r="38" spans="1:10" s="241" customFormat="1" x14ac:dyDescent="0.25">
      <c r="A38" s="22" t="s">
        <v>182</v>
      </c>
      <c r="B38" s="179">
        <v>0</v>
      </c>
      <c r="C38" s="23" t="s">
        <v>136</v>
      </c>
      <c r="D38" s="199">
        <v>0</v>
      </c>
      <c r="E38" s="23" t="s">
        <v>82</v>
      </c>
      <c r="F38" s="211">
        <v>0</v>
      </c>
      <c r="G38" s="24" t="s">
        <v>10</v>
      </c>
      <c r="H38" s="281" t="s">
        <v>148</v>
      </c>
      <c r="I38" s="282"/>
      <c r="J38" s="283"/>
    </row>
    <row r="39" spans="1:10" s="241" customFormat="1" ht="15" customHeight="1" x14ac:dyDescent="0.25">
      <c r="A39" s="326" t="s">
        <v>183</v>
      </c>
      <c r="B39" s="328">
        <v>28.200000000000003</v>
      </c>
      <c r="C39" s="23" t="s">
        <v>136</v>
      </c>
      <c r="D39" s="199">
        <v>10.3</v>
      </c>
      <c r="E39" s="23" t="s">
        <v>82</v>
      </c>
      <c r="F39" s="211">
        <v>1.3</v>
      </c>
      <c r="G39" s="25" t="s">
        <v>52</v>
      </c>
      <c r="H39" s="74">
        <v>0</v>
      </c>
      <c r="I39" s="74">
        <v>0</v>
      </c>
      <c r="J39" s="211">
        <f>+IF(AND($H39&gt;0,$I39&gt;0),(B39*MAX($H39:$H40))+(F39*$I39+D39)*$H39,0)</f>
        <v>0</v>
      </c>
    </row>
    <row r="40" spans="1:10" s="241" customFormat="1" x14ac:dyDescent="0.25">
      <c r="A40" s="327"/>
      <c r="B40" s="329"/>
      <c r="C40" s="26" t="s">
        <v>1</v>
      </c>
      <c r="D40" s="200">
        <v>18.900000000000002</v>
      </c>
      <c r="E40" s="26" t="s">
        <v>83</v>
      </c>
      <c r="F40" s="212">
        <v>2</v>
      </c>
      <c r="G40" s="27" t="s">
        <v>52</v>
      </c>
      <c r="H40" s="75">
        <v>0</v>
      </c>
      <c r="I40" s="75">
        <v>0</v>
      </c>
      <c r="J40" s="212">
        <f>+IF(AND($H39&gt;0,$I39&gt;0,$H40&gt;0,$I40&gt;0),(F40*$I40+D40)*$H40,IF(AND($H40&gt;0,$I40&gt;0),((B39*MAX($H39:$H40))+(F40*$I40+D40)*$H40),0))</f>
        <v>0</v>
      </c>
    </row>
    <row r="41" spans="1:10" s="241" customFormat="1" x14ac:dyDescent="0.25">
      <c r="A41" s="30" t="s">
        <v>184</v>
      </c>
      <c r="B41" s="179">
        <v>17.2</v>
      </c>
      <c r="C41" s="16" t="s">
        <v>170</v>
      </c>
      <c r="D41" s="201">
        <v>0</v>
      </c>
      <c r="E41" s="28" t="s">
        <v>54</v>
      </c>
      <c r="F41" s="209">
        <v>10</v>
      </c>
      <c r="G41" s="141" t="s">
        <v>35</v>
      </c>
      <c r="H41" s="5">
        <v>0</v>
      </c>
      <c r="I41" s="74">
        <v>0</v>
      </c>
      <c r="J41" s="207">
        <f>+IF(AND($H41&gt;0,$I41&gt;0),(B41+D41)*$H41+(F41*$I41)*$H41,0)</f>
        <v>0</v>
      </c>
    </row>
    <row r="42" spans="1:10" s="241" customFormat="1" x14ac:dyDescent="0.25">
      <c r="A42" s="30" t="s">
        <v>84</v>
      </c>
      <c r="B42" s="179">
        <v>38.6</v>
      </c>
      <c r="C42" s="16" t="s">
        <v>85</v>
      </c>
      <c r="D42" s="179">
        <v>0</v>
      </c>
      <c r="E42" s="16" t="s">
        <v>86</v>
      </c>
      <c r="F42" s="207">
        <v>0</v>
      </c>
      <c r="G42" s="17" t="s">
        <v>36</v>
      </c>
      <c r="H42" s="5">
        <v>0</v>
      </c>
      <c r="I42" s="76"/>
      <c r="J42" s="207">
        <f>+IF($H42&gt;0,(B42+D42+F42)*$H42,0)</f>
        <v>0</v>
      </c>
    </row>
    <row r="43" spans="1:10" s="241" customFormat="1" x14ac:dyDescent="0.25">
      <c r="A43" s="231" t="s">
        <v>87</v>
      </c>
      <c r="B43" s="179">
        <v>0</v>
      </c>
      <c r="C43" s="232" t="s">
        <v>7</v>
      </c>
      <c r="D43" s="233">
        <v>16.200000000000003</v>
      </c>
      <c r="E43" s="31" t="s">
        <v>88</v>
      </c>
      <c r="F43" s="213">
        <v>1.1000000000000001</v>
      </c>
      <c r="G43" s="25" t="s">
        <v>50</v>
      </c>
      <c r="H43" s="5">
        <v>0</v>
      </c>
      <c r="I43" s="74">
        <v>0</v>
      </c>
      <c r="J43" s="207">
        <f>+IF(AND($H43&gt;0,$I43&gt;0),(B43+D43)*$H43+(F43*$I43)*$H43,0)</f>
        <v>0</v>
      </c>
    </row>
    <row r="44" spans="1:10" s="241" customFormat="1" x14ac:dyDescent="0.25">
      <c r="A44" s="231" t="s">
        <v>89</v>
      </c>
      <c r="B44" s="179">
        <v>0</v>
      </c>
      <c r="C44" s="232" t="s">
        <v>90</v>
      </c>
      <c r="D44" s="233">
        <v>16.200000000000003</v>
      </c>
      <c r="E44" s="31" t="s">
        <v>88</v>
      </c>
      <c r="F44" s="213">
        <v>1.1000000000000001</v>
      </c>
      <c r="G44" s="25"/>
      <c r="H44" s="5">
        <v>0</v>
      </c>
      <c r="I44" s="74">
        <v>0</v>
      </c>
      <c r="J44" s="207">
        <f>+IF(AND($H44&gt;0,$I44&gt;0),(B44+D44)*$H44+(F44*$I44)*$H44,0)</f>
        <v>0</v>
      </c>
    </row>
    <row r="45" spans="1:10" s="241" customFormat="1" x14ac:dyDescent="0.25">
      <c r="A45" s="19" t="s">
        <v>163</v>
      </c>
      <c r="B45" s="179">
        <v>8.2000000000000011</v>
      </c>
      <c r="C45" s="16" t="s">
        <v>79</v>
      </c>
      <c r="D45" s="179">
        <v>0</v>
      </c>
      <c r="E45" s="16" t="s">
        <v>91</v>
      </c>
      <c r="F45" s="207">
        <v>0</v>
      </c>
      <c r="G45" s="17" t="s">
        <v>13</v>
      </c>
      <c r="H45" s="5">
        <v>0</v>
      </c>
      <c r="I45" s="76"/>
      <c r="J45" s="207">
        <f>+IF($H45&gt;0,(B45+D45+F45)*$H45,0)</f>
        <v>0</v>
      </c>
    </row>
    <row r="46" spans="1:10" s="241" customFormat="1" x14ac:dyDescent="0.25">
      <c r="A46" s="13"/>
      <c r="B46" s="177"/>
      <c r="C46" s="55"/>
      <c r="D46" s="202"/>
      <c r="E46" s="56"/>
      <c r="F46" s="202"/>
      <c r="G46" s="57"/>
      <c r="H46" s="64"/>
      <c r="I46" s="64"/>
      <c r="J46" s="215"/>
    </row>
    <row r="47" spans="1:10" s="241" customFormat="1" x14ac:dyDescent="0.25">
      <c r="A47" s="97" t="s">
        <v>92</v>
      </c>
      <c r="B47" s="180"/>
      <c r="C47" s="307"/>
      <c r="D47" s="307"/>
      <c r="E47" s="307"/>
      <c r="F47" s="307"/>
      <c r="G47" s="307"/>
      <c r="H47" s="307"/>
      <c r="I47" s="307"/>
      <c r="J47" s="308"/>
    </row>
    <row r="48" spans="1:10" s="241" customFormat="1" x14ac:dyDescent="0.25">
      <c r="A48" s="309" t="s">
        <v>66</v>
      </c>
      <c r="B48" s="310"/>
      <c r="C48" s="310"/>
      <c r="D48" s="310"/>
      <c r="E48" s="310"/>
      <c r="F48" s="310"/>
      <c r="G48" s="310"/>
      <c r="H48" s="310"/>
      <c r="I48" s="310"/>
      <c r="J48" s="311"/>
    </row>
    <row r="49" spans="1:10" s="241" customFormat="1" x14ac:dyDescent="0.25">
      <c r="A49" s="32" t="s">
        <v>161</v>
      </c>
      <c r="B49" s="165">
        <v>7.9</v>
      </c>
      <c r="C49" s="33" t="s">
        <v>11</v>
      </c>
      <c r="D49" s="163">
        <v>0</v>
      </c>
      <c r="E49" s="33" t="s">
        <v>11</v>
      </c>
      <c r="F49" s="164">
        <v>0</v>
      </c>
      <c r="G49" s="33"/>
      <c r="H49" s="5">
        <v>0</v>
      </c>
      <c r="I49" s="80"/>
      <c r="J49" s="164">
        <f>B49*$H49</f>
        <v>0</v>
      </c>
    </row>
    <row r="50" spans="1:10" s="241" customFormat="1" x14ac:dyDescent="0.25">
      <c r="A50" s="32" t="s">
        <v>93</v>
      </c>
      <c r="B50" s="165">
        <v>7.5</v>
      </c>
      <c r="C50" s="33" t="s">
        <v>11</v>
      </c>
      <c r="D50" s="163">
        <v>0</v>
      </c>
      <c r="E50" s="33" t="s">
        <v>11</v>
      </c>
      <c r="F50" s="164">
        <v>0</v>
      </c>
      <c r="G50" s="33"/>
      <c r="H50" s="5">
        <v>0</v>
      </c>
      <c r="I50" s="80"/>
      <c r="J50" s="164">
        <f>B50*$H50</f>
        <v>0</v>
      </c>
    </row>
    <row r="51" spans="1:10" s="241" customFormat="1" x14ac:dyDescent="0.25">
      <c r="A51" s="32" t="s">
        <v>94</v>
      </c>
      <c r="B51" s="165">
        <v>9.5</v>
      </c>
      <c r="C51" s="33" t="s">
        <v>11</v>
      </c>
      <c r="D51" s="163">
        <v>0</v>
      </c>
      <c r="E51" s="33" t="s">
        <v>11</v>
      </c>
      <c r="F51" s="164">
        <v>0</v>
      </c>
      <c r="G51" s="33"/>
      <c r="H51" s="5">
        <v>0</v>
      </c>
      <c r="I51" s="80"/>
      <c r="J51" s="164">
        <f>B51*$H51</f>
        <v>0</v>
      </c>
    </row>
    <row r="52" spans="1:10" s="241" customFormat="1" x14ac:dyDescent="0.25">
      <c r="A52" s="136" t="s">
        <v>95</v>
      </c>
      <c r="B52" s="165">
        <v>6.7</v>
      </c>
      <c r="C52" s="33" t="s">
        <v>11</v>
      </c>
      <c r="D52" s="163">
        <v>0</v>
      </c>
      <c r="E52" s="33" t="s">
        <v>11</v>
      </c>
      <c r="F52" s="164">
        <v>0</v>
      </c>
      <c r="G52" s="33"/>
      <c r="H52" s="5">
        <v>0</v>
      </c>
      <c r="I52" s="80"/>
      <c r="J52" s="164">
        <f>B52*$H52</f>
        <v>0</v>
      </c>
    </row>
    <row r="53" spans="1:10" s="241" customFormat="1" x14ac:dyDescent="0.25">
      <c r="A53" s="35" t="s">
        <v>162</v>
      </c>
      <c r="B53" s="165">
        <v>10</v>
      </c>
      <c r="C53" s="36" t="s">
        <v>79</v>
      </c>
      <c r="D53" s="163">
        <v>0</v>
      </c>
      <c r="E53" s="37" t="s">
        <v>80</v>
      </c>
      <c r="F53" s="164">
        <v>0</v>
      </c>
      <c r="G53" s="34"/>
      <c r="H53" s="5">
        <v>0</v>
      </c>
      <c r="I53" s="81"/>
      <c r="J53" s="164">
        <f>B53*$H53</f>
        <v>0</v>
      </c>
    </row>
    <row r="54" spans="1:10" s="241" customFormat="1" x14ac:dyDescent="0.25">
      <c r="A54" s="136" t="s">
        <v>96</v>
      </c>
      <c r="B54" s="287"/>
      <c r="C54" s="288"/>
      <c r="D54" s="288"/>
      <c r="E54" s="288"/>
      <c r="F54" s="288"/>
      <c r="G54" s="288"/>
      <c r="H54" s="288"/>
      <c r="I54" s="288"/>
      <c r="J54" s="289"/>
    </row>
    <row r="55" spans="1:10" s="241" customFormat="1" x14ac:dyDescent="0.25">
      <c r="A55" s="296" t="s">
        <v>158</v>
      </c>
      <c r="B55" s="297"/>
      <c r="C55" s="297"/>
      <c r="D55" s="297"/>
      <c r="E55" s="297"/>
      <c r="F55" s="297"/>
      <c r="G55" s="297"/>
      <c r="H55" s="297"/>
      <c r="I55" s="297"/>
      <c r="J55" s="298"/>
    </row>
    <row r="56" spans="1:10" s="241" customFormat="1" ht="16.5" customHeight="1" x14ac:dyDescent="0.25">
      <c r="A56" s="299" t="s">
        <v>185</v>
      </c>
      <c r="B56" s="301">
        <v>19.900000000000002</v>
      </c>
      <c r="C56" s="65" t="s">
        <v>136</v>
      </c>
      <c r="D56" s="183">
        <v>10.8</v>
      </c>
      <c r="E56" s="88" t="s">
        <v>97</v>
      </c>
      <c r="F56" s="186">
        <v>1.3</v>
      </c>
      <c r="G56" s="66" t="s">
        <v>27</v>
      </c>
      <c r="H56" s="82">
        <v>0</v>
      </c>
      <c r="I56" s="82">
        <v>0</v>
      </c>
      <c r="J56" s="193">
        <f>+IF(AND($H56&gt;0,$I56&gt;0),(B56*MAX($H56:$H57))+(F56*$I56+D56)*$H56,0)</f>
        <v>0</v>
      </c>
    </row>
    <row r="57" spans="1:10" s="241" customFormat="1" x14ac:dyDescent="0.25">
      <c r="A57" s="300"/>
      <c r="B57" s="302"/>
      <c r="C57" s="40" t="s">
        <v>1</v>
      </c>
      <c r="D57" s="184">
        <v>19</v>
      </c>
      <c r="E57" s="89" t="s">
        <v>98</v>
      </c>
      <c r="F57" s="187">
        <v>2</v>
      </c>
      <c r="G57" s="42" t="s">
        <v>31</v>
      </c>
      <c r="H57" s="83">
        <v>0</v>
      </c>
      <c r="I57" s="83">
        <v>0</v>
      </c>
      <c r="J57" s="194">
        <f>+IF(AND($H56&gt;0,$I56&gt;0,$H57&gt;0,$I57&gt;0),(F57*$I57+D57)*$H57,IF(AND($H57&gt;0,$I57&gt;0),((B56*MAX($H56:$H57))+(F57*$I57+D57)*$H57),0))</f>
        <v>0</v>
      </c>
    </row>
    <row r="58" spans="1:10" s="241" customFormat="1" x14ac:dyDescent="0.25">
      <c r="A58" s="136" t="s">
        <v>186</v>
      </c>
      <c r="B58" s="165">
        <v>17.100000000000001</v>
      </c>
      <c r="C58" s="109" t="s">
        <v>58</v>
      </c>
      <c r="D58" s="163">
        <v>8.1</v>
      </c>
      <c r="E58" s="109" t="s">
        <v>81</v>
      </c>
      <c r="F58" s="188">
        <v>1.1000000000000001</v>
      </c>
      <c r="G58" s="110" t="s">
        <v>15</v>
      </c>
      <c r="H58" s="5">
        <v>0</v>
      </c>
      <c r="I58" s="111">
        <v>0</v>
      </c>
      <c r="J58" s="164">
        <f>+IF(AND($H58&gt;0,$I58&gt;0),(B58*MAX($H58:$H58))+(F58*$I58+D58)*$H58,0)</f>
        <v>0</v>
      </c>
    </row>
    <row r="59" spans="1:10" s="241" customFormat="1" x14ac:dyDescent="0.25">
      <c r="A59" s="296" t="s">
        <v>159</v>
      </c>
      <c r="B59" s="297"/>
      <c r="C59" s="297"/>
      <c r="D59" s="297"/>
      <c r="E59" s="297"/>
      <c r="F59" s="297"/>
      <c r="G59" s="297"/>
      <c r="H59" s="297"/>
      <c r="I59" s="297"/>
      <c r="J59" s="298"/>
    </row>
    <row r="60" spans="1:10" s="241" customFormat="1" x14ac:dyDescent="0.25">
      <c r="A60" s="299" t="s">
        <v>187</v>
      </c>
      <c r="B60" s="304">
        <v>14.3</v>
      </c>
      <c r="C60" s="45" t="s">
        <v>2</v>
      </c>
      <c r="D60" s="166">
        <v>5.9</v>
      </c>
      <c r="E60" s="109" t="s">
        <v>57</v>
      </c>
      <c r="F60" s="189">
        <v>0</v>
      </c>
      <c r="G60" s="44" t="s">
        <v>16</v>
      </c>
      <c r="H60" s="74">
        <v>0</v>
      </c>
      <c r="I60" s="84"/>
      <c r="J60" s="189">
        <f>+IF($H60&gt;0,(B60*MAX($H60:$H65))+(F60+D60)*$H60,0)</f>
        <v>0</v>
      </c>
    </row>
    <row r="61" spans="1:10" s="241" customFormat="1" x14ac:dyDescent="0.25">
      <c r="A61" s="303"/>
      <c r="B61" s="305"/>
      <c r="C61" s="46" t="s">
        <v>173</v>
      </c>
      <c r="D61" s="167">
        <v>9.2000000000000011</v>
      </c>
      <c r="E61" s="242" t="s">
        <v>178</v>
      </c>
      <c r="F61" s="190">
        <v>1.1000000000000001</v>
      </c>
      <c r="G61" s="47" t="s">
        <v>17</v>
      </c>
      <c r="H61" s="85">
        <v>0</v>
      </c>
      <c r="I61" s="85">
        <v>0</v>
      </c>
      <c r="J61" s="190">
        <f>+IF(AND($H60&gt;0,$H61&gt;0,$I61&gt;0),(F61*$I61+D61)*$H61,IF(AND($H61&gt;0,$I61&gt;0),((B60*MAX($H60:$H65))+(F61*$I61+D61)*$H61),0))</f>
        <v>0</v>
      </c>
    </row>
    <row r="62" spans="1:10" s="241" customFormat="1" x14ac:dyDescent="0.25">
      <c r="A62" s="303"/>
      <c r="B62" s="305"/>
      <c r="C62" s="46" t="s">
        <v>67</v>
      </c>
      <c r="D62" s="167">
        <v>0</v>
      </c>
      <c r="E62" s="88" t="s">
        <v>188</v>
      </c>
      <c r="F62" s="167">
        <v>0</v>
      </c>
      <c r="G62" s="69" t="s">
        <v>47</v>
      </c>
      <c r="H62" s="290" t="s">
        <v>148</v>
      </c>
      <c r="I62" s="291"/>
      <c r="J62" s="292"/>
    </row>
    <row r="63" spans="1:10" s="241" customFormat="1" x14ac:dyDescent="0.25">
      <c r="A63" s="303"/>
      <c r="B63" s="305"/>
      <c r="C63" s="46" t="s">
        <v>3</v>
      </c>
      <c r="D63" s="167">
        <v>14.9</v>
      </c>
      <c r="E63" s="91" t="s">
        <v>99</v>
      </c>
      <c r="F63" s="190">
        <v>0</v>
      </c>
      <c r="G63" s="47" t="s">
        <v>18</v>
      </c>
      <c r="H63" s="85">
        <v>0</v>
      </c>
      <c r="I63" s="86"/>
      <c r="J63" s="190">
        <f>+IF(AND($H60&gt;0,$H63&gt;0),(F63+D63)*$H63,IF(AND($H61&gt;0,$I61&gt;0,$H63&gt;0),(F63+D63)*$H63,IF($H63&gt;0,((B60*MAX($H60:$H65))+(F63+D63)*$H63),0)))</f>
        <v>0</v>
      </c>
    </row>
    <row r="64" spans="1:10" s="241" customFormat="1" x14ac:dyDescent="0.25">
      <c r="A64" s="303"/>
      <c r="B64" s="305"/>
      <c r="C64" s="46" t="s">
        <v>136</v>
      </c>
      <c r="D64" s="167">
        <v>10</v>
      </c>
      <c r="E64" s="90" t="s">
        <v>100</v>
      </c>
      <c r="F64" s="190">
        <v>1.3</v>
      </c>
      <c r="G64" s="47" t="s">
        <v>28</v>
      </c>
      <c r="H64" s="39">
        <v>0</v>
      </c>
      <c r="I64" s="85">
        <v>0</v>
      </c>
      <c r="J64" s="190">
        <f>+IF(AND($H60&gt;0,$H64&gt;0,$I64&gt;0),(F64*$I64+D64)*$H64,IF(AND($H61&gt;0,$I61&gt;0,$H64&gt;0,$I64&gt;0),(F64*$I64+D64)*$H64,IF(AND($H63&gt;0,$H64&gt;0,$I64&gt;0),(F64*$I64+D64)*$H64,IF(AND($H64&gt;0,$I64&gt;0),((B60*MAX($H60:$H65))+(F64*$I64+D64)*$H64),0))))</f>
        <v>0</v>
      </c>
    </row>
    <row r="65" spans="1:10" s="241" customFormat="1" x14ac:dyDescent="0.25">
      <c r="A65" s="300"/>
      <c r="B65" s="306"/>
      <c r="C65" s="40" t="s">
        <v>1</v>
      </c>
      <c r="D65" s="168">
        <v>17.3</v>
      </c>
      <c r="E65" s="92" t="s">
        <v>101</v>
      </c>
      <c r="F65" s="187">
        <v>2</v>
      </c>
      <c r="G65" s="48" t="s">
        <v>32</v>
      </c>
      <c r="H65" s="75">
        <v>0</v>
      </c>
      <c r="I65" s="75">
        <v>0</v>
      </c>
      <c r="J65" s="187">
        <f>+IF(AND($H60&gt;0,$H65&gt;0,$I65&gt;0),(F65*$I65+D65)*$H65,IF(AND($H61&gt;0,$I61&gt;0,$H65&gt;0,$I65&gt;0),(F65*$I65+D65)*$H65,IF(AND($H63&gt;0,$H65&gt;0,$I65&gt;0),(F65*$I65+D65)*$H65,IF(AND($H64&gt;0,$I64&gt;0,$H65&gt;0,$I65&gt;0),(F65*$I65+D65)*$H65,IF(AND($H65&gt;0,$I65&gt;0),((B60*MAX($H60:$H65))+(F65*$I65+D65)*$H65),0)))))</f>
        <v>0</v>
      </c>
    </row>
    <row r="66" spans="1:10" s="241" customFormat="1" x14ac:dyDescent="0.25">
      <c r="A66" s="143" t="s">
        <v>102</v>
      </c>
      <c r="B66" s="166">
        <v>12.100000000000001</v>
      </c>
      <c r="C66" s="45" t="s">
        <v>11</v>
      </c>
      <c r="D66" s="166">
        <v>0</v>
      </c>
      <c r="E66" s="45" t="s">
        <v>11</v>
      </c>
      <c r="F66" s="189">
        <v>0</v>
      </c>
      <c r="G66" s="43"/>
      <c r="H66" s="144">
        <v>0</v>
      </c>
      <c r="I66" s="145"/>
      <c r="J66" s="189">
        <f>B66*$H66</f>
        <v>0</v>
      </c>
    </row>
    <row r="67" spans="1:10" s="241" customFormat="1" x14ac:dyDescent="0.25">
      <c r="A67" s="146" t="s">
        <v>103</v>
      </c>
      <c r="B67" s="167">
        <v>18.400000000000002</v>
      </c>
      <c r="C67" s="46" t="s">
        <v>190</v>
      </c>
      <c r="D67" s="167">
        <v>13.700000000000001</v>
      </c>
      <c r="E67" s="46" t="s">
        <v>189</v>
      </c>
      <c r="F67" s="190">
        <v>1.1000000000000001</v>
      </c>
      <c r="G67" s="38" t="s">
        <v>19</v>
      </c>
      <c r="H67" s="147">
        <v>0</v>
      </c>
      <c r="I67" s="79">
        <v>0</v>
      </c>
      <c r="J67" s="190">
        <f>+IF(AND($H67&gt;0,$I67&gt;0),(B67+D67)*$H67+(F67*$I67)*$H67,0)</f>
        <v>0</v>
      </c>
    </row>
    <row r="68" spans="1:10" s="241" customFormat="1" x14ac:dyDescent="0.25">
      <c r="A68" s="148" t="s">
        <v>166</v>
      </c>
      <c r="B68" s="168">
        <v>8.4</v>
      </c>
      <c r="C68" s="40" t="s">
        <v>79</v>
      </c>
      <c r="D68" s="168">
        <v>0</v>
      </c>
      <c r="E68" s="40" t="s">
        <v>80</v>
      </c>
      <c r="F68" s="187">
        <v>0</v>
      </c>
      <c r="G68" s="41" t="s">
        <v>22</v>
      </c>
      <c r="H68" s="149">
        <v>0</v>
      </c>
      <c r="I68" s="150"/>
      <c r="J68" s="187">
        <f>+IF($H68&gt;0,(B68+D68)*$H68,0)</f>
        <v>0</v>
      </c>
    </row>
    <row r="69" spans="1:10" s="241" customFormat="1" ht="15.75" customHeight="1" x14ac:dyDescent="0.25">
      <c r="A69" s="299" t="s">
        <v>191</v>
      </c>
      <c r="B69" s="301">
        <v>17.400000000000002</v>
      </c>
      <c r="C69" s="45" t="s">
        <v>136</v>
      </c>
      <c r="D69" s="166">
        <v>13.4</v>
      </c>
      <c r="E69" s="49" t="s">
        <v>97</v>
      </c>
      <c r="F69" s="191">
        <v>1.3</v>
      </c>
      <c r="G69" s="44" t="s">
        <v>104</v>
      </c>
      <c r="H69" s="74">
        <v>0</v>
      </c>
      <c r="I69" s="74">
        <v>0</v>
      </c>
      <c r="J69" s="190">
        <f>+IF(AND($H69&gt;0,$I69&gt;0),(B69*MAX($H69:$H70))+(F69*$I69+D69)*$H69,0)</f>
        <v>0</v>
      </c>
    </row>
    <row r="70" spans="1:10" s="241" customFormat="1" x14ac:dyDescent="0.25">
      <c r="A70" s="300"/>
      <c r="B70" s="302"/>
      <c r="C70" s="40" t="s">
        <v>1</v>
      </c>
      <c r="D70" s="168">
        <v>22.3</v>
      </c>
      <c r="E70" s="50" t="s">
        <v>105</v>
      </c>
      <c r="F70" s="192">
        <v>2</v>
      </c>
      <c r="G70" s="48" t="s">
        <v>37</v>
      </c>
      <c r="H70" s="75">
        <v>0</v>
      </c>
      <c r="I70" s="75">
        <v>0</v>
      </c>
      <c r="J70" s="187">
        <f>+IF(AND($H69&gt;0,$I69&gt;0,$H70&gt;0,$I70&gt;0),(F70*$I70+D70)*$H70,IF(AND($H70&gt;0,$I70&gt;0),((B69*MAX($H69:$H70))+(F70*$I70+D70)*$H70),0))</f>
        <v>0</v>
      </c>
    </row>
    <row r="71" spans="1:10" s="241" customFormat="1" x14ac:dyDescent="0.25">
      <c r="A71" s="35" t="s">
        <v>106</v>
      </c>
      <c r="B71" s="165">
        <v>10.700000000000001</v>
      </c>
      <c r="C71" s="36" t="s">
        <v>136</v>
      </c>
      <c r="D71" s="165">
        <v>10.9</v>
      </c>
      <c r="E71" s="36" t="s">
        <v>107</v>
      </c>
      <c r="F71" s="164">
        <v>1.3</v>
      </c>
      <c r="G71" s="34" t="s">
        <v>29</v>
      </c>
      <c r="H71" s="5">
        <v>0</v>
      </c>
      <c r="I71" s="73">
        <v>0</v>
      </c>
      <c r="J71" s="187">
        <f>+IF(AND($H71&gt;0,$I71&gt;0),(B71+D71)*$H71+(F71*$I71)*$H71,0)</f>
        <v>0</v>
      </c>
    </row>
    <row r="72" spans="1:10" s="241" customFormat="1" x14ac:dyDescent="0.25">
      <c r="A72" s="35" t="s">
        <v>108</v>
      </c>
      <c r="B72" s="165">
        <v>12.3</v>
      </c>
      <c r="C72" s="36" t="s">
        <v>136</v>
      </c>
      <c r="D72" s="165">
        <v>12</v>
      </c>
      <c r="E72" s="36" t="s">
        <v>109</v>
      </c>
      <c r="F72" s="164">
        <v>1.3</v>
      </c>
      <c r="G72" s="34" t="s">
        <v>110</v>
      </c>
      <c r="H72" s="5">
        <v>0</v>
      </c>
      <c r="I72" s="73">
        <v>0</v>
      </c>
      <c r="J72" s="187">
        <f>+IF(AND($H72&gt;0,$I72&gt;0),(B72+D72)*$H72+(F72*$I72)*$H72,0)</f>
        <v>0</v>
      </c>
    </row>
    <row r="73" spans="1:10" s="241" customFormat="1" x14ac:dyDescent="0.25">
      <c r="A73" s="35" t="s">
        <v>111</v>
      </c>
      <c r="B73" s="165">
        <v>30.000000000000004</v>
      </c>
      <c r="C73" s="36" t="s">
        <v>58</v>
      </c>
      <c r="D73" s="165">
        <v>0</v>
      </c>
      <c r="E73" s="36" t="s">
        <v>192</v>
      </c>
      <c r="F73" s="164">
        <v>0</v>
      </c>
      <c r="G73" s="34" t="s">
        <v>40</v>
      </c>
      <c r="H73" s="5">
        <v>0</v>
      </c>
      <c r="I73" s="81"/>
      <c r="J73" s="164">
        <f>B73*$H73</f>
        <v>0</v>
      </c>
    </row>
    <row r="74" spans="1:10" s="241" customFormat="1" x14ac:dyDescent="0.25">
      <c r="A74" s="35" t="s">
        <v>112</v>
      </c>
      <c r="B74" s="165">
        <v>20.2</v>
      </c>
      <c r="C74" s="36" t="s">
        <v>113</v>
      </c>
      <c r="D74" s="165">
        <v>0</v>
      </c>
      <c r="E74" s="36" t="s">
        <v>192</v>
      </c>
      <c r="F74" s="164">
        <v>0</v>
      </c>
      <c r="G74" s="34" t="s">
        <v>41</v>
      </c>
      <c r="H74" s="5">
        <v>0</v>
      </c>
      <c r="I74" s="81"/>
      <c r="J74" s="164">
        <f>B74*$H74</f>
        <v>0</v>
      </c>
    </row>
    <row r="75" spans="1:10" s="241" customFormat="1" x14ac:dyDescent="0.25">
      <c r="A75" s="35" t="s">
        <v>114</v>
      </c>
      <c r="B75" s="165">
        <v>28.1</v>
      </c>
      <c r="C75" s="36" t="s">
        <v>173</v>
      </c>
      <c r="D75" s="165">
        <v>0</v>
      </c>
      <c r="E75" s="36" t="s">
        <v>192</v>
      </c>
      <c r="F75" s="164">
        <v>0</v>
      </c>
      <c r="G75" s="34" t="s">
        <v>42</v>
      </c>
      <c r="H75" s="5">
        <v>0</v>
      </c>
      <c r="I75" s="81"/>
      <c r="J75" s="164">
        <f>B75*$H75</f>
        <v>0</v>
      </c>
    </row>
    <row r="76" spans="1:10" s="241" customFormat="1" x14ac:dyDescent="0.25">
      <c r="A76" s="35" t="s">
        <v>115</v>
      </c>
      <c r="B76" s="165">
        <v>32</v>
      </c>
      <c r="C76" s="36" t="s">
        <v>173</v>
      </c>
      <c r="D76" s="165">
        <v>0</v>
      </c>
      <c r="E76" s="36" t="s">
        <v>192</v>
      </c>
      <c r="F76" s="164">
        <v>0</v>
      </c>
      <c r="G76" s="34" t="s">
        <v>43</v>
      </c>
      <c r="H76" s="5">
        <v>0</v>
      </c>
      <c r="I76" s="81"/>
      <c r="J76" s="164">
        <f>B76*$H76</f>
        <v>0</v>
      </c>
    </row>
    <row r="77" spans="1:10" s="241" customFormat="1" x14ac:dyDescent="0.25">
      <c r="A77" s="35" t="s">
        <v>116</v>
      </c>
      <c r="B77" s="165">
        <v>28.1</v>
      </c>
      <c r="C77" s="36" t="s">
        <v>113</v>
      </c>
      <c r="D77" s="165">
        <v>0</v>
      </c>
      <c r="E77" s="36" t="s">
        <v>192</v>
      </c>
      <c r="F77" s="164">
        <v>0</v>
      </c>
      <c r="G77" s="34" t="s">
        <v>117</v>
      </c>
      <c r="H77" s="5">
        <v>0</v>
      </c>
      <c r="I77" s="153"/>
      <c r="J77" s="164">
        <f>B77*$H77</f>
        <v>0</v>
      </c>
    </row>
    <row r="78" spans="1:10" s="241" customFormat="1" x14ac:dyDescent="0.25">
      <c r="A78" s="35" t="s">
        <v>118</v>
      </c>
      <c r="B78" s="165">
        <v>0</v>
      </c>
      <c r="C78" s="36" t="s">
        <v>137</v>
      </c>
      <c r="D78" s="165">
        <v>0</v>
      </c>
      <c r="E78" s="36" t="s">
        <v>193</v>
      </c>
      <c r="F78" s="164">
        <v>0</v>
      </c>
      <c r="G78" s="34" t="s">
        <v>46</v>
      </c>
      <c r="H78" s="293" t="s">
        <v>148</v>
      </c>
      <c r="I78" s="294"/>
      <c r="J78" s="295"/>
    </row>
    <row r="79" spans="1:10" s="241" customFormat="1" x14ac:dyDescent="0.25">
      <c r="A79" s="296" t="s">
        <v>160</v>
      </c>
      <c r="B79" s="297"/>
      <c r="C79" s="297"/>
      <c r="D79" s="297"/>
      <c r="E79" s="297"/>
      <c r="F79" s="297"/>
      <c r="G79" s="297"/>
      <c r="H79" s="297"/>
      <c r="I79" s="297"/>
      <c r="J79" s="298"/>
    </row>
    <row r="80" spans="1:10" s="241" customFormat="1" x14ac:dyDescent="0.25">
      <c r="A80" s="51" t="s">
        <v>184</v>
      </c>
      <c r="B80" s="165">
        <v>20.3</v>
      </c>
      <c r="C80" s="40" t="s">
        <v>6</v>
      </c>
      <c r="D80" s="165">
        <v>0</v>
      </c>
      <c r="E80" s="40" t="s">
        <v>55</v>
      </c>
      <c r="F80" s="164">
        <v>0</v>
      </c>
      <c r="G80" s="43" t="s">
        <v>20</v>
      </c>
      <c r="H80" s="5">
        <v>0</v>
      </c>
      <c r="I80" s="81"/>
      <c r="J80" s="164">
        <f>+IF($H80&gt;0,(B80+D80)*$H80,0)</f>
        <v>0</v>
      </c>
    </row>
    <row r="81" spans="1:10" s="241" customFormat="1" x14ac:dyDescent="0.25">
      <c r="A81" s="35" t="s">
        <v>129</v>
      </c>
      <c r="B81" s="165">
        <v>17.200000000000003</v>
      </c>
      <c r="C81" s="36" t="s">
        <v>2</v>
      </c>
      <c r="D81" s="165">
        <v>0</v>
      </c>
      <c r="E81" s="36" t="s">
        <v>194</v>
      </c>
      <c r="F81" s="164">
        <v>0</v>
      </c>
      <c r="G81" s="34" t="s">
        <v>39</v>
      </c>
      <c r="H81" s="5">
        <v>0</v>
      </c>
      <c r="I81" s="158"/>
      <c r="J81" s="187">
        <f>+IF($H81&gt;0,(B81+D81)*$H81,0)</f>
        <v>0</v>
      </c>
    </row>
    <row r="82" spans="1:10" s="241" customFormat="1" x14ac:dyDescent="0.25">
      <c r="A82" s="32" t="s">
        <v>119</v>
      </c>
      <c r="B82" s="165">
        <v>83.8</v>
      </c>
      <c r="C82" s="36" t="s">
        <v>4</v>
      </c>
      <c r="D82" s="165">
        <v>0</v>
      </c>
      <c r="E82" s="36" t="s">
        <v>120</v>
      </c>
      <c r="F82" s="164">
        <v>23.400000000000002</v>
      </c>
      <c r="G82" s="34" t="s">
        <v>21</v>
      </c>
      <c r="H82" s="5">
        <v>0</v>
      </c>
      <c r="I82" s="157">
        <v>0</v>
      </c>
      <c r="J82" s="187">
        <f>+IF(AND($H82&gt;0,$I82&gt;0),(B82+D82)*$H82+(F82*$I82)*$H82,0)</f>
        <v>0</v>
      </c>
    </row>
    <row r="83" spans="1:10" s="241" customFormat="1" x14ac:dyDescent="0.25">
      <c r="A83" s="32" t="s">
        <v>121</v>
      </c>
      <c r="B83" s="165">
        <v>77.600000000000009</v>
      </c>
      <c r="C83" s="36" t="s">
        <v>136</v>
      </c>
      <c r="D83" s="165">
        <v>0</v>
      </c>
      <c r="E83" s="36" t="s">
        <v>122</v>
      </c>
      <c r="F83" s="164">
        <v>0</v>
      </c>
      <c r="G83" s="34" t="s">
        <v>38</v>
      </c>
      <c r="H83" s="5">
        <v>0</v>
      </c>
      <c r="I83" s="81"/>
      <c r="J83" s="187">
        <f>+IF($H83&gt;0,(B83+D83)*$H83,0)</f>
        <v>0</v>
      </c>
    </row>
    <row r="84" spans="1:10" s="241" customFormat="1" x14ac:dyDescent="0.25">
      <c r="A84" s="35" t="s">
        <v>123</v>
      </c>
      <c r="B84" s="165">
        <v>93.600000000000009</v>
      </c>
      <c r="C84" s="36" t="s">
        <v>136</v>
      </c>
      <c r="D84" s="165">
        <v>0</v>
      </c>
      <c r="E84" s="36" t="s">
        <v>124</v>
      </c>
      <c r="F84" s="164">
        <v>0</v>
      </c>
      <c r="G84" s="34" t="s">
        <v>30</v>
      </c>
      <c r="H84" s="5">
        <v>0</v>
      </c>
      <c r="I84" s="81"/>
      <c r="J84" s="187">
        <f>+IF($H84&gt;0,(B84+D84)*$H84,0)</f>
        <v>0</v>
      </c>
    </row>
    <row r="85" spans="1:10" s="241" customFormat="1" x14ac:dyDescent="0.25">
      <c r="A85" s="35" t="s">
        <v>167</v>
      </c>
      <c r="B85" s="165">
        <v>8.4</v>
      </c>
      <c r="C85" s="36" t="s">
        <v>79</v>
      </c>
      <c r="D85" s="165">
        <v>0</v>
      </c>
      <c r="E85" s="36" t="s">
        <v>91</v>
      </c>
      <c r="F85" s="164">
        <v>0</v>
      </c>
      <c r="G85" s="34" t="s">
        <v>22</v>
      </c>
      <c r="H85" s="5">
        <v>0</v>
      </c>
      <c r="I85" s="81"/>
      <c r="J85" s="187">
        <f>+IF($H85&gt;0,(B85+D85)*$H85,0)</f>
        <v>0</v>
      </c>
    </row>
    <row r="86" spans="1:10" s="241" customFormat="1" x14ac:dyDescent="0.25">
      <c r="A86" s="112" t="s">
        <v>125</v>
      </c>
      <c r="B86" s="165">
        <v>12.3</v>
      </c>
      <c r="C86" s="113" t="s">
        <v>126</v>
      </c>
      <c r="D86" s="165">
        <v>0</v>
      </c>
      <c r="E86" s="52" t="s">
        <v>127</v>
      </c>
      <c r="F86" s="164">
        <v>0</v>
      </c>
      <c r="G86" s="53" t="s">
        <v>14</v>
      </c>
      <c r="H86" s="5">
        <v>0</v>
      </c>
      <c r="I86" s="158"/>
      <c r="J86" s="187">
        <f>+IF($H86&gt;0,(B86+D86)*$H86,0)</f>
        <v>0</v>
      </c>
    </row>
    <row r="87" spans="1:10" s="241" customFormat="1" x14ac:dyDescent="0.25">
      <c r="A87" s="54" t="s">
        <v>128</v>
      </c>
      <c r="B87" s="165">
        <v>0</v>
      </c>
      <c r="C87" s="36" t="s">
        <v>7</v>
      </c>
      <c r="D87" s="165">
        <v>17</v>
      </c>
      <c r="E87" s="36" t="s">
        <v>88</v>
      </c>
      <c r="F87" s="164">
        <v>1.1000000000000001</v>
      </c>
      <c r="G87" s="34" t="s">
        <v>51</v>
      </c>
      <c r="H87" s="5">
        <v>0</v>
      </c>
      <c r="I87" s="157">
        <v>0</v>
      </c>
      <c r="J87" s="187">
        <f>+IF(AND($H87&gt;0,$I87&gt;0),(B87+D87)*$H87+(F87*$I87)*$H87,0)</f>
        <v>0</v>
      </c>
    </row>
    <row r="88" spans="1:10" s="241" customFormat="1" x14ac:dyDescent="0.25">
      <c r="A88" s="32" t="s">
        <v>130</v>
      </c>
      <c r="B88" s="165">
        <v>26.700000000000003</v>
      </c>
      <c r="C88" s="36" t="s">
        <v>131</v>
      </c>
      <c r="D88" s="165">
        <v>0</v>
      </c>
      <c r="E88" s="36" t="s">
        <v>53</v>
      </c>
      <c r="F88" s="164">
        <v>0</v>
      </c>
      <c r="G88" s="34" t="s">
        <v>12</v>
      </c>
      <c r="H88" s="5">
        <v>0</v>
      </c>
      <c r="I88" s="81"/>
      <c r="J88" s="187">
        <f>+IF($H88&gt;0,(B88+D88)*$H88,0)</f>
        <v>0</v>
      </c>
    </row>
    <row r="89" spans="1:10" s="241" customFormat="1" x14ac:dyDescent="0.25">
      <c r="A89" s="32" t="s">
        <v>146</v>
      </c>
      <c r="B89" s="165">
        <v>0</v>
      </c>
      <c r="C89" s="36" t="s">
        <v>3</v>
      </c>
      <c r="D89" s="165">
        <v>0</v>
      </c>
      <c r="E89" s="36" t="s">
        <v>147</v>
      </c>
      <c r="F89" s="164">
        <v>0</v>
      </c>
      <c r="G89" s="142"/>
      <c r="H89" s="278" t="s">
        <v>148</v>
      </c>
      <c r="I89" s="279"/>
      <c r="J89" s="280"/>
    </row>
    <row r="90" spans="1:10" s="241" customFormat="1" x14ac:dyDescent="0.25">
      <c r="A90" s="35" t="s">
        <v>132</v>
      </c>
      <c r="B90" s="165">
        <v>27.3</v>
      </c>
      <c r="C90" s="36" t="s">
        <v>5</v>
      </c>
      <c r="D90" s="165">
        <v>0</v>
      </c>
      <c r="E90" s="36" t="s">
        <v>195</v>
      </c>
      <c r="F90" s="164">
        <v>0</v>
      </c>
      <c r="G90" s="34" t="s">
        <v>133</v>
      </c>
      <c r="H90" s="5">
        <v>0</v>
      </c>
      <c r="I90" s="81"/>
      <c r="J90" s="187">
        <f>+IF($H90&gt;0,(B90+D90)*$H90,0)</f>
        <v>0</v>
      </c>
    </row>
    <row r="91" spans="1:10" s="241" customFormat="1" x14ac:dyDescent="0.25">
      <c r="A91" s="35" t="s">
        <v>134</v>
      </c>
      <c r="B91" s="165">
        <v>24.200000000000003</v>
      </c>
      <c r="C91" s="36" t="s">
        <v>136</v>
      </c>
      <c r="D91" s="165">
        <v>0</v>
      </c>
      <c r="E91" s="36" t="s">
        <v>56</v>
      </c>
      <c r="F91" s="164">
        <v>0</v>
      </c>
      <c r="G91" s="142" t="s">
        <v>23</v>
      </c>
      <c r="H91" s="5">
        <v>0</v>
      </c>
      <c r="I91" s="81"/>
      <c r="J91" s="187">
        <f>+IF($H91&gt;0,(B91+D91)*$H91,0)</f>
        <v>0</v>
      </c>
    </row>
    <row r="92" spans="1:10" s="241" customFormat="1" x14ac:dyDescent="0.25">
      <c r="A92" s="13"/>
      <c r="B92" s="177"/>
      <c r="C92" s="55"/>
      <c r="D92" s="202"/>
      <c r="E92" s="56"/>
      <c r="F92" s="202"/>
      <c r="G92" s="57"/>
      <c r="H92" s="58"/>
      <c r="I92" s="58"/>
      <c r="J92" s="216"/>
    </row>
    <row r="93" spans="1:10" s="241" customFormat="1" x14ac:dyDescent="0.25">
      <c r="A93" s="234" t="s">
        <v>135</v>
      </c>
      <c r="B93" s="181"/>
      <c r="C93" s="98"/>
      <c r="D93" s="204"/>
      <c r="E93" s="98"/>
      <c r="F93" s="204"/>
      <c r="G93" s="98"/>
      <c r="H93" s="99"/>
      <c r="I93" s="99"/>
      <c r="J93" s="247">
        <f>SUM(J12,J14:J15,J17:J27,J31:J33,J36:J45,J49:J53,J56:J58,J60:J61,J63:J74,J75:J78,J80:J91)</f>
        <v>0</v>
      </c>
    </row>
    <row r="94" spans="1:10" s="241" customFormat="1" x14ac:dyDescent="0.25">
      <c r="A94"/>
      <c r="B94" s="182"/>
      <c r="C94" s="59"/>
      <c r="D94" s="203"/>
      <c r="E94" s="61"/>
      <c r="F94" s="214"/>
      <c r="G94" s="62"/>
      <c r="H94" s="63"/>
      <c r="I94" s="63"/>
      <c r="J94" s="182"/>
    </row>
  </sheetData>
  <sheetProtection algorithmName="SHA-512" hashValue="6qoVfk9OHiyV3xcpHVkn8UjgWKEw5J/w0zauhIva0Xo3WlAuaTD1XGuAzvCPDL3nR1GNAL4YzM+WA3CqCHB90A==" saltValue="yF2Jx3qv/N5ZyO5PXjCd0A==" spinCount="100000" sheet="1" objects="1" scenarios="1"/>
  <protectedRanges>
    <protectedRange sqref="H12 H14:I15 H17:H27 I18:I20 I24:I25 H31:H33 H36:I37 H39:I41 H42:H44 H45 I43:I44 H49:H53 H56:I58 H60:H61 I61 H63:H77 I64:I65 I67 I69:I72 H80:H88 I82 I87 H90:H91" name="Range1"/>
  </protectedRanges>
  <mergeCells count="27">
    <mergeCell ref="H89:J89"/>
    <mergeCell ref="H62:J62"/>
    <mergeCell ref="B36:B37"/>
    <mergeCell ref="B39:B40"/>
    <mergeCell ref="A60:A65"/>
    <mergeCell ref="A69:A70"/>
    <mergeCell ref="B60:B65"/>
    <mergeCell ref="B69:B70"/>
    <mergeCell ref="A48:J48"/>
    <mergeCell ref="A55:J55"/>
    <mergeCell ref="A56:A57"/>
    <mergeCell ref="A59:J59"/>
    <mergeCell ref="B56:B57"/>
    <mergeCell ref="B54:J54"/>
    <mergeCell ref="A36:A37"/>
    <mergeCell ref="A39:A40"/>
    <mergeCell ref="A79:J79"/>
    <mergeCell ref="B24:B25"/>
    <mergeCell ref="H16:J16"/>
    <mergeCell ref="H38:J38"/>
    <mergeCell ref="H78:J78"/>
    <mergeCell ref="C47:J47"/>
    <mergeCell ref="A24:A25"/>
    <mergeCell ref="C29:J29"/>
    <mergeCell ref="A30:J30"/>
    <mergeCell ref="B34:J34"/>
    <mergeCell ref="A35:J35"/>
  </mergeCells>
  <pageMargins left="0.25" right="0.25" top="0.25" bottom="0.2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7FEEB-1578-41D4-873F-6AB94044D548}">
  <dimension ref="A1:K94"/>
  <sheetViews>
    <sheetView tabSelected="1" zoomScaleNormal="100" workbookViewId="0">
      <pane xSplit="1" ySplit="8" topLeftCell="B21" activePane="bottomRight" state="frozen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5" x14ac:dyDescent="0.25"/>
  <cols>
    <col min="1" max="1" width="43.7109375" style="236" customWidth="1"/>
    <col min="2" max="2" width="10.7109375" style="236" customWidth="1"/>
    <col min="3" max="3" width="15.7109375" style="237" customWidth="1"/>
    <col min="4" max="4" width="10.7109375" style="236" customWidth="1"/>
    <col min="5" max="5" width="30.7109375" style="236" customWidth="1"/>
    <col min="6" max="6" width="10.7109375" style="60" customWidth="1"/>
    <col min="7" max="7" width="8.7109375" style="60" customWidth="1"/>
    <col min="8" max="8" width="5.7109375" style="60" customWidth="1"/>
    <col min="9" max="9" width="5.7109375" style="235" customWidth="1"/>
    <col min="10" max="10" width="11.5703125" style="203" customWidth="1"/>
    <col min="11" max="11" width="8.7109375" style="60" customWidth="1"/>
    <col min="12" max="16384" width="9.140625" style="236"/>
  </cols>
  <sheetData>
    <row r="1" spans="1:10" s="241" customFormat="1" ht="18" customHeight="1" x14ac:dyDescent="0.25">
      <c r="A1" s="124" t="s">
        <v>199</v>
      </c>
      <c r="B1" s="248"/>
      <c r="C1" s="125"/>
      <c r="D1" s="220"/>
      <c r="E1" s="108" t="s">
        <v>140</v>
      </c>
      <c r="F1" s="205"/>
      <c r="G1" s="249"/>
      <c r="H1" s="250"/>
      <c r="I1" s="250"/>
      <c r="J1" s="251"/>
    </row>
    <row r="2" spans="1:10" s="241" customFormat="1" ht="15.75" thickBot="1" x14ac:dyDescent="0.3">
      <c r="A2" s="252"/>
      <c r="B2" s="253"/>
      <c r="C2" s="254"/>
      <c r="D2" s="255"/>
      <c r="E2" s="256" t="s">
        <v>138</v>
      </c>
      <c r="F2" s="257"/>
      <c r="G2" s="258"/>
      <c r="H2" s="259"/>
      <c r="I2" s="259"/>
      <c r="J2" s="260"/>
    </row>
    <row r="3" spans="1:10" s="241" customFormat="1" ht="18.75" thickBot="1" x14ac:dyDescent="0.3">
      <c r="A3" s="243" t="s">
        <v>198</v>
      </c>
      <c r="B3" s="261"/>
      <c r="C3" s="262"/>
      <c r="D3" s="261"/>
      <c r="E3" s="256" t="s">
        <v>59</v>
      </c>
      <c r="F3" s="261"/>
      <c r="G3" s="258"/>
      <c r="H3" s="259"/>
      <c r="I3" s="259"/>
      <c r="J3" s="260"/>
    </row>
    <row r="4" spans="1:10" s="241" customFormat="1" x14ac:dyDescent="0.25">
      <c r="A4" s="263" t="s">
        <v>201</v>
      </c>
      <c r="B4" s="253"/>
      <c r="C4" s="254"/>
      <c r="D4" s="255"/>
      <c r="E4" s="256" t="s">
        <v>60</v>
      </c>
      <c r="F4" s="257"/>
      <c r="G4" s="258"/>
      <c r="H4" s="259"/>
      <c r="I4" s="259"/>
      <c r="J4" s="260"/>
    </row>
    <row r="5" spans="1:10" s="241" customFormat="1" x14ac:dyDescent="0.25">
      <c r="A5" s="263"/>
      <c r="B5" s="264"/>
      <c r="C5" s="262"/>
      <c r="D5" s="264"/>
      <c r="E5" s="256" t="s">
        <v>139</v>
      </c>
      <c r="F5" s="264"/>
      <c r="G5" s="265"/>
      <c r="H5" s="266"/>
      <c r="I5" s="266"/>
      <c r="J5" s="267"/>
    </row>
    <row r="6" spans="1:10" s="241" customFormat="1" x14ac:dyDescent="0.25">
      <c r="A6" s="268" t="s">
        <v>145</v>
      </c>
      <c r="B6" s="269"/>
      <c r="C6" s="262"/>
      <c r="D6" s="269"/>
      <c r="E6" s="256" t="s">
        <v>141</v>
      </c>
      <c r="F6" s="269"/>
      <c r="G6" s="265"/>
      <c r="H6" s="266"/>
      <c r="I6" s="266"/>
      <c r="J6" s="270"/>
    </row>
    <row r="7" spans="1:10" s="241" customFormat="1" ht="16.5" customHeight="1" x14ac:dyDescent="0.25">
      <c r="A7" s="271"/>
      <c r="B7" s="272"/>
      <c r="C7" s="273"/>
      <c r="D7" s="272"/>
      <c r="E7" s="274"/>
      <c r="F7" s="272"/>
      <c r="G7" s="275"/>
      <c r="H7" s="276"/>
      <c r="I7" s="276"/>
      <c r="J7" s="277"/>
    </row>
    <row r="8" spans="1:10" s="241" customFormat="1" ht="106.5" customHeight="1" x14ac:dyDescent="0.25">
      <c r="A8" s="104" t="s">
        <v>61</v>
      </c>
      <c r="B8" s="238" t="s">
        <v>151</v>
      </c>
      <c r="C8" s="105" t="s">
        <v>62</v>
      </c>
      <c r="D8" s="239" t="s">
        <v>152</v>
      </c>
      <c r="E8" s="105" t="s">
        <v>169</v>
      </c>
      <c r="F8" s="240" t="s">
        <v>153</v>
      </c>
      <c r="G8" s="106" t="s">
        <v>63</v>
      </c>
      <c r="H8" s="107" t="s">
        <v>64</v>
      </c>
      <c r="I8" s="107" t="s">
        <v>65</v>
      </c>
      <c r="J8" s="245" t="s">
        <v>149</v>
      </c>
    </row>
    <row r="9" spans="1:10" s="241" customFormat="1" x14ac:dyDescent="0.25">
      <c r="A9" s="1"/>
      <c r="B9" s="173"/>
      <c r="C9" s="1"/>
      <c r="D9" s="173"/>
      <c r="E9" s="1"/>
      <c r="F9" s="173"/>
      <c r="G9" s="1"/>
      <c r="H9" s="94"/>
      <c r="I9" s="94"/>
      <c r="J9" s="173"/>
    </row>
    <row r="10" spans="1:10" s="241" customFormat="1" ht="17.25" customHeight="1" x14ac:dyDescent="0.25">
      <c r="A10" s="151" t="s">
        <v>142</v>
      </c>
      <c r="B10" s="174"/>
      <c r="C10" s="152"/>
      <c r="D10" s="174"/>
      <c r="E10" s="87"/>
      <c r="F10" s="206"/>
      <c r="G10" s="87"/>
      <c r="H10" s="130"/>
      <c r="I10" s="130"/>
      <c r="J10" s="225"/>
    </row>
    <row r="11" spans="1:10" s="241" customFormat="1" x14ac:dyDescent="0.25">
      <c r="A11" s="131" t="s">
        <v>66</v>
      </c>
      <c r="B11" s="175"/>
      <c r="C11" s="132"/>
      <c r="D11" s="175"/>
      <c r="E11" s="132"/>
      <c r="F11" s="175"/>
      <c r="G11" s="132"/>
      <c r="H11" s="154"/>
      <c r="I11" s="154"/>
      <c r="J11" s="226"/>
    </row>
    <row r="12" spans="1:10" s="241" customFormat="1" x14ac:dyDescent="0.25">
      <c r="A12" s="2" t="s">
        <v>143</v>
      </c>
      <c r="B12" s="156">
        <v>29.5</v>
      </c>
      <c r="C12" s="3" t="s">
        <v>11</v>
      </c>
      <c r="D12" s="156">
        <v>0</v>
      </c>
      <c r="E12" s="3" t="s">
        <v>11</v>
      </c>
      <c r="F12" s="156">
        <v>0</v>
      </c>
      <c r="G12" s="4"/>
      <c r="H12" s="5">
        <v>0</v>
      </c>
      <c r="I12" s="135"/>
      <c r="J12" s="185">
        <f>B12*$H12</f>
        <v>0</v>
      </c>
    </row>
    <row r="13" spans="1:10" s="241" customFormat="1" x14ac:dyDescent="0.25">
      <c r="A13" s="133" t="s">
        <v>156</v>
      </c>
      <c r="B13" s="176"/>
      <c r="C13" s="134"/>
      <c r="D13" s="176"/>
      <c r="E13" s="134"/>
      <c r="F13" s="176"/>
      <c r="G13" s="134"/>
      <c r="H13" s="155"/>
      <c r="I13" s="155"/>
      <c r="J13" s="227"/>
    </row>
    <row r="14" spans="1:10" s="241" customFormat="1" x14ac:dyDescent="0.25">
      <c r="A14" s="129" t="s">
        <v>174</v>
      </c>
      <c r="B14" s="156">
        <v>0</v>
      </c>
      <c r="C14" s="67" t="s">
        <v>58</v>
      </c>
      <c r="D14" s="156">
        <v>13.200000000000001</v>
      </c>
      <c r="E14" s="93" t="s">
        <v>175</v>
      </c>
      <c r="F14" s="156">
        <v>1.6</v>
      </c>
      <c r="G14" s="68" t="s">
        <v>24</v>
      </c>
      <c r="H14" s="5">
        <v>0</v>
      </c>
      <c r="I14" s="72">
        <v>0</v>
      </c>
      <c r="J14" s="185">
        <f>+IF(AND($H14&gt;0,$I14&gt;0),(B14+D14)*$H14+(F14*$I14)*$H14,0)</f>
        <v>0</v>
      </c>
    </row>
    <row r="15" spans="1:10" s="241" customFormat="1" x14ac:dyDescent="0.25">
      <c r="A15" s="2" t="s">
        <v>177</v>
      </c>
      <c r="B15" s="156">
        <v>0</v>
      </c>
      <c r="C15" s="6" t="s">
        <v>173</v>
      </c>
      <c r="D15" s="156">
        <v>15.8</v>
      </c>
      <c r="E15" s="8" t="s">
        <v>178</v>
      </c>
      <c r="F15" s="156">
        <v>1.6</v>
      </c>
      <c r="G15" s="7" t="s">
        <v>44</v>
      </c>
      <c r="H15" s="5">
        <v>0</v>
      </c>
      <c r="I15" s="73">
        <v>0</v>
      </c>
      <c r="J15" s="185">
        <f>+IF(AND($H15&gt;0,$I15&gt;0),(B15+D15)*$H15+(F15*$I15)*$H15,0)</f>
        <v>0</v>
      </c>
    </row>
    <row r="16" spans="1:10" s="241" customFormat="1" x14ac:dyDescent="0.25">
      <c r="A16" s="2" t="s">
        <v>177</v>
      </c>
      <c r="B16" s="156">
        <v>0</v>
      </c>
      <c r="C16" s="6" t="s">
        <v>172</v>
      </c>
      <c r="D16" s="156">
        <v>0</v>
      </c>
      <c r="E16" s="8" t="s">
        <v>176</v>
      </c>
      <c r="F16" s="156">
        <v>0</v>
      </c>
      <c r="G16" s="7" t="s">
        <v>47</v>
      </c>
      <c r="H16" s="284" t="s">
        <v>148</v>
      </c>
      <c r="I16" s="285"/>
      <c r="J16" s="286"/>
    </row>
    <row r="17" spans="1:10" s="241" customFormat="1" x14ac:dyDescent="0.25">
      <c r="A17" s="2" t="s">
        <v>177</v>
      </c>
      <c r="B17" s="156">
        <v>0</v>
      </c>
      <c r="C17" s="6" t="s">
        <v>3</v>
      </c>
      <c r="D17" s="156">
        <v>18</v>
      </c>
      <c r="E17" s="3" t="s">
        <v>68</v>
      </c>
      <c r="F17" s="156">
        <v>0</v>
      </c>
      <c r="G17" s="7" t="s">
        <v>26</v>
      </c>
      <c r="H17" s="5">
        <v>0</v>
      </c>
      <c r="I17" s="135"/>
      <c r="J17" s="185">
        <f>(B17+D17+F17)*$H17</f>
        <v>0</v>
      </c>
    </row>
    <row r="18" spans="1:10" s="241" customFormat="1" x14ac:dyDescent="0.25">
      <c r="A18" s="2" t="s">
        <v>69</v>
      </c>
      <c r="B18" s="156">
        <v>0</v>
      </c>
      <c r="C18" s="6" t="s">
        <v>170</v>
      </c>
      <c r="D18" s="156">
        <v>0</v>
      </c>
      <c r="E18" s="138" t="s">
        <v>179</v>
      </c>
      <c r="F18" s="156">
        <v>17</v>
      </c>
      <c r="G18" s="123"/>
      <c r="H18" s="5">
        <v>0</v>
      </c>
      <c r="I18" s="157">
        <v>0</v>
      </c>
      <c r="J18" s="185">
        <f>+IF(AND($H18&gt;0,$I18&gt;0),(B18+D18)*$H18+(F18*$I18)*$H18,0)</f>
        <v>0</v>
      </c>
    </row>
    <row r="19" spans="1:10" s="241" customFormat="1" x14ac:dyDescent="0.25">
      <c r="A19" s="2" t="s">
        <v>69</v>
      </c>
      <c r="B19" s="156">
        <v>0</v>
      </c>
      <c r="C19" s="6" t="s">
        <v>136</v>
      </c>
      <c r="D19" s="156">
        <v>13.600000000000001</v>
      </c>
      <c r="E19" s="8" t="s">
        <v>70</v>
      </c>
      <c r="F19" s="156">
        <v>1.9000000000000001</v>
      </c>
      <c r="G19" s="4" t="s">
        <v>33</v>
      </c>
      <c r="H19" s="5">
        <v>0</v>
      </c>
      <c r="I19" s="73">
        <v>0</v>
      </c>
      <c r="J19" s="185">
        <f>+IF(AND($H19&gt;0,$I19&gt;0),(B19+D19)*$H19+(F19*$I19)*$H19,0)</f>
        <v>0</v>
      </c>
    </row>
    <row r="20" spans="1:10" s="241" customFormat="1" ht="24" x14ac:dyDescent="0.25">
      <c r="A20" s="2" t="s">
        <v>71</v>
      </c>
      <c r="B20" s="156">
        <v>0</v>
      </c>
      <c r="C20" s="6" t="s">
        <v>1</v>
      </c>
      <c r="D20" s="156">
        <v>22</v>
      </c>
      <c r="E20" s="8" t="s">
        <v>72</v>
      </c>
      <c r="F20" s="156">
        <v>3</v>
      </c>
      <c r="G20" s="7" t="s">
        <v>73</v>
      </c>
      <c r="H20" s="5">
        <v>0</v>
      </c>
      <c r="I20" s="73">
        <v>0</v>
      </c>
      <c r="J20" s="185">
        <f>+IF(AND($H20&gt;0,$I20&gt;0),(B20+D20)*$H20+(F20*$I20)*$H20,0)</f>
        <v>0</v>
      </c>
    </row>
    <row r="21" spans="1:10" s="241" customFormat="1" x14ac:dyDescent="0.25">
      <c r="A21" s="2" t="s">
        <v>69</v>
      </c>
      <c r="B21" s="156">
        <v>0</v>
      </c>
      <c r="C21" s="6" t="s">
        <v>2</v>
      </c>
      <c r="D21" s="156">
        <v>9.7000000000000011</v>
      </c>
      <c r="E21" s="3" t="s">
        <v>57</v>
      </c>
      <c r="F21" s="156">
        <v>0</v>
      </c>
      <c r="G21" s="7" t="s">
        <v>25</v>
      </c>
      <c r="H21" s="5">
        <v>0</v>
      </c>
      <c r="I21" s="135"/>
      <c r="J21" s="185">
        <f>(B21+D21+F21)*$H21</f>
        <v>0</v>
      </c>
    </row>
    <row r="22" spans="1:10" s="241" customFormat="1" x14ac:dyDescent="0.25">
      <c r="A22" s="2" t="s">
        <v>69</v>
      </c>
      <c r="B22" s="156">
        <v>0</v>
      </c>
      <c r="C22" s="6" t="s">
        <v>6</v>
      </c>
      <c r="D22" s="156">
        <v>13.9</v>
      </c>
      <c r="E22" s="3" t="s">
        <v>55</v>
      </c>
      <c r="F22" s="156">
        <v>0</v>
      </c>
      <c r="G22" s="7" t="s">
        <v>34</v>
      </c>
      <c r="H22" s="5">
        <v>0</v>
      </c>
      <c r="I22" s="135"/>
      <c r="J22" s="185">
        <f>(B22+D22+F22)*$H22</f>
        <v>0</v>
      </c>
    </row>
    <row r="23" spans="1:10" s="241" customFormat="1" x14ac:dyDescent="0.25">
      <c r="A23" s="228" t="s">
        <v>69</v>
      </c>
      <c r="B23" s="160">
        <v>0</v>
      </c>
      <c r="C23" s="139" t="s">
        <v>171</v>
      </c>
      <c r="D23" s="156">
        <v>35.700000000000003</v>
      </c>
      <c r="E23" s="138" t="s">
        <v>200</v>
      </c>
      <c r="F23" s="156">
        <v>0</v>
      </c>
      <c r="G23" s="123" t="s">
        <v>49</v>
      </c>
      <c r="H23" s="159">
        <v>0</v>
      </c>
      <c r="I23" s="140"/>
      <c r="J23" s="185">
        <f>(B23+D23+F23)*$H23</f>
        <v>0</v>
      </c>
    </row>
    <row r="24" spans="1:10" s="241" customFormat="1" ht="15" customHeight="1" x14ac:dyDescent="0.25">
      <c r="A24" s="312" t="s">
        <v>144</v>
      </c>
      <c r="B24" s="314">
        <v>30</v>
      </c>
      <c r="C24" s="9" t="s">
        <v>136</v>
      </c>
      <c r="D24" s="161">
        <v>16.8</v>
      </c>
      <c r="E24" s="9" t="s">
        <v>0</v>
      </c>
      <c r="F24" s="217">
        <v>1.9000000000000001</v>
      </c>
      <c r="G24" s="10" t="s">
        <v>48</v>
      </c>
      <c r="H24" s="74">
        <v>0</v>
      </c>
      <c r="I24" s="74">
        <v>0</v>
      </c>
      <c r="J24" s="217">
        <f>+IF(AND($H24&gt;0,$I24&gt;0),(B24*MAX($H24:$H25))+(F24*$I24+D24)*$H24,0)</f>
        <v>0</v>
      </c>
    </row>
    <row r="25" spans="1:10" s="241" customFormat="1" x14ac:dyDescent="0.25">
      <c r="A25" s="313"/>
      <c r="B25" s="315"/>
      <c r="C25" s="11" t="s">
        <v>1</v>
      </c>
      <c r="D25" s="218">
        <v>22.2</v>
      </c>
      <c r="E25" s="11" t="s">
        <v>155</v>
      </c>
      <c r="F25" s="218">
        <v>3</v>
      </c>
      <c r="G25" s="12" t="s">
        <v>48</v>
      </c>
      <c r="H25" s="75">
        <v>0</v>
      </c>
      <c r="I25" s="75">
        <v>0</v>
      </c>
      <c r="J25" s="218">
        <f>+IF(AND($H24&gt;0,$I24&gt;0,$H25&gt;0,$I25&gt;0),(F25*$I25+D25)*$H25,IF(AND($H25&gt;0,$I25&gt;0),((B24*MAX($H24:$H25))+(F25*$I25+D25)*$H25),0))</f>
        <v>0</v>
      </c>
    </row>
    <row r="26" spans="1:10" s="241" customFormat="1" x14ac:dyDescent="0.25">
      <c r="A26" s="229" t="s">
        <v>75</v>
      </c>
      <c r="B26" s="156">
        <v>44.7</v>
      </c>
      <c r="C26" s="6" t="s">
        <v>173</v>
      </c>
      <c r="D26" s="156">
        <v>0</v>
      </c>
      <c r="E26" s="8" t="s">
        <v>180</v>
      </c>
      <c r="F26" s="156">
        <v>0</v>
      </c>
      <c r="G26" s="7" t="s">
        <v>45</v>
      </c>
      <c r="H26" s="5">
        <v>0</v>
      </c>
      <c r="I26" s="244"/>
      <c r="J26" s="185">
        <f>B26*$H26</f>
        <v>0</v>
      </c>
    </row>
    <row r="27" spans="1:10" s="241" customFormat="1" x14ac:dyDescent="0.25">
      <c r="A27" s="2" t="s">
        <v>146</v>
      </c>
      <c r="B27" s="156">
        <v>382.7</v>
      </c>
      <c r="C27" s="6" t="s">
        <v>3</v>
      </c>
      <c r="D27" s="156">
        <v>0</v>
      </c>
      <c r="E27" s="3" t="s">
        <v>147</v>
      </c>
      <c r="F27" s="156">
        <v>0</v>
      </c>
      <c r="G27" s="123"/>
      <c r="H27" s="5">
        <v>0</v>
      </c>
      <c r="I27" s="135"/>
      <c r="J27" s="185">
        <f>B27*$H27</f>
        <v>0</v>
      </c>
    </row>
    <row r="28" spans="1:10" s="241" customFormat="1" x14ac:dyDescent="0.25">
      <c r="A28" s="13"/>
      <c r="B28" s="177"/>
      <c r="C28" s="13"/>
      <c r="D28" s="177"/>
      <c r="E28" s="13"/>
      <c r="F28" s="177"/>
      <c r="G28" s="13"/>
      <c r="H28" s="95"/>
      <c r="I28" s="95"/>
      <c r="J28" s="177"/>
    </row>
    <row r="29" spans="1:10" s="241" customFormat="1" x14ac:dyDescent="0.25">
      <c r="A29" s="96" t="s">
        <v>76</v>
      </c>
      <c r="B29" s="178"/>
      <c r="C29" s="316"/>
      <c r="D29" s="316"/>
      <c r="E29" s="316"/>
      <c r="F29" s="316"/>
      <c r="G29" s="316"/>
      <c r="H29" s="316"/>
      <c r="I29" s="316"/>
      <c r="J29" s="317"/>
    </row>
    <row r="30" spans="1:10" s="241" customFormat="1" x14ac:dyDescent="0.25">
      <c r="A30" s="318" t="s">
        <v>77</v>
      </c>
      <c r="B30" s="319"/>
      <c r="C30" s="319"/>
      <c r="D30" s="319"/>
      <c r="E30" s="319"/>
      <c r="F30" s="319"/>
      <c r="G30" s="319"/>
      <c r="H30" s="319"/>
      <c r="I30" s="319"/>
      <c r="J30" s="320"/>
    </row>
    <row r="31" spans="1:10" s="241" customFormat="1" x14ac:dyDescent="0.25">
      <c r="A31" s="14" t="s">
        <v>164</v>
      </c>
      <c r="B31" s="179">
        <v>12.700000000000001</v>
      </c>
      <c r="C31" s="16" t="s">
        <v>11</v>
      </c>
      <c r="D31" s="179">
        <v>0</v>
      </c>
      <c r="E31" s="15" t="s">
        <v>11</v>
      </c>
      <c r="F31" s="207">
        <v>0</v>
      </c>
      <c r="G31" s="17"/>
      <c r="H31" s="5">
        <v>0</v>
      </c>
      <c r="I31" s="76"/>
      <c r="J31" s="207">
        <f>B31*$H31</f>
        <v>0</v>
      </c>
    </row>
    <row r="32" spans="1:10" s="241" customFormat="1" x14ac:dyDescent="0.25">
      <c r="A32" s="14" t="s">
        <v>78</v>
      </c>
      <c r="B32" s="179">
        <v>19.900000000000002</v>
      </c>
      <c r="C32" s="18" t="s">
        <v>11</v>
      </c>
      <c r="D32" s="179">
        <v>0</v>
      </c>
      <c r="E32" s="15" t="s">
        <v>11</v>
      </c>
      <c r="F32" s="207">
        <v>0</v>
      </c>
      <c r="G32" s="17"/>
      <c r="H32" s="5">
        <v>0</v>
      </c>
      <c r="I32" s="76"/>
      <c r="J32" s="207">
        <f>B32*$H32</f>
        <v>0</v>
      </c>
    </row>
    <row r="33" spans="1:10" s="241" customFormat="1" x14ac:dyDescent="0.25">
      <c r="A33" s="19" t="s">
        <v>165</v>
      </c>
      <c r="B33" s="179">
        <v>17.000000000000004</v>
      </c>
      <c r="C33" s="16" t="s">
        <v>79</v>
      </c>
      <c r="D33" s="197">
        <v>0</v>
      </c>
      <c r="E33" s="16" t="s">
        <v>80</v>
      </c>
      <c r="F33" s="208">
        <v>0</v>
      </c>
      <c r="G33" s="20"/>
      <c r="H33" s="5">
        <v>0</v>
      </c>
      <c r="I33" s="77"/>
      <c r="J33" s="207">
        <f>(B33+D33+F33)*$H33</f>
        <v>0</v>
      </c>
    </row>
    <row r="34" spans="1:10" s="241" customFormat="1" ht="15.75" customHeight="1" x14ac:dyDescent="0.25">
      <c r="A34" s="230" t="s">
        <v>168</v>
      </c>
      <c r="B34" s="321"/>
      <c r="C34" s="321"/>
      <c r="D34" s="321"/>
      <c r="E34" s="321"/>
      <c r="F34" s="321"/>
      <c r="G34" s="321"/>
      <c r="H34" s="321"/>
      <c r="I34" s="321"/>
      <c r="J34" s="322"/>
    </row>
    <row r="35" spans="1:10" s="241" customFormat="1" x14ac:dyDescent="0.25">
      <c r="A35" s="323" t="s">
        <v>157</v>
      </c>
      <c r="B35" s="324"/>
      <c r="C35" s="324"/>
      <c r="D35" s="324"/>
      <c r="E35" s="324"/>
      <c r="F35" s="324"/>
      <c r="G35" s="324"/>
      <c r="H35" s="324"/>
      <c r="I35" s="324"/>
      <c r="J35" s="325"/>
    </row>
    <row r="36" spans="1:10" s="241" customFormat="1" x14ac:dyDescent="0.25">
      <c r="A36" s="326" t="s">
        <v>181</v>
      </c>
      <c r="B36" s="328">
        <v>25.6</v>
      </c>
      <c r="C36" s="70" t="s">
        <v>58</v>
      </c>
      <c r="D36" s="197">
        <v>10.100000000000001</v>
      </c>
      <c r="E36" s="70" t="s">
        <v>81</v>
      </c>
      <c r="F36" s="209">
        <v>1.6</v>
      </c>
      <c r="G36" s="29" t="s">
        <v>8</v>
      </c>
      <c r="H36" s="78">
        <v>0</v>
      </c>
      <c r="I36" s="78">
        <v>0</v>
      </c>
      <c r="J36" s="211">
        <f>+IF(AND($H36&gt;0,$I36&gt;0),(B36*MAX($H36:$H37))+(F36*$I36+D36)*$H36,0)</f>
        <v>0</v>
      </c>
    </row>
    <row r="37" spans="1:10" s="241" customFormat="1" x14ac:dyDescent="0.25">
      <c r="A37" s="327"/>
      <c r="B37" s="329"/>
      <c r="C37" s="71" t="s">
        <v>136</v>
      </c>
      <c r="D37" s="198">
        <v>15.8</v>
      </c>
      <c r="E37" s="71" t="s">
        <v>154</v>
      </c>
      <c r="F37" s="210">
        <v>1.9000000000000001</v>
      </c>
      <c r="G37" s="21" t="s">
        <v>9</v>
      </c>
      <c r="H37" s="79">
        <v>0</v>
      </c>
      <c r="I37" s="79">
        <v>0</v>
      </c>
      <c r="J37" s="210">
        <f>+IF(AND($H36&gt;0,$I36&gt;0,$H37&gt;0,$I37&gt;0),(F37*$I37+D37)*$H37,IF(AND($H37&gt;0,$I37&gt;0),((B36*MAX($H36:$H37))+(F37*$I37+D37)*$H37),0))</f>
        <v>0</v>
      </c>
    </row>
    <row r="38" spans="1:10" s="241" customFormat="1" hidden="1" x14ac:dyDescent="0.25">
      <c r="A38" s="22" t="s">
        <v>182</v>
      </c>
      <c r="B38" s="179">
        <v>0</v>
      </c>
      <c r="C38" s="23" t="s">
        <v>136</v>
      </c>
      <c r="D38" s="199">
        <v>0</v>
      </c>
      <c r="E38" s="23" t="s">
        <v>82</v>
      </c>
      <c r="F38" s="211">
        <v>0</v>
      </c>
      <c r="G38" s="24" t="s">
        <v>10</v>
      </c>
      <c r="H38" s="281" t="s">
        <v>148</v>
      </c>
      <c r="I38" s="282"/>
      <c r="J38" s="283"/>
    </row>
    <row r="39" spans="1:10" s="241" customFormat="1" ht="15" customHeight="1" x14ac:dyDescent="0.25">
      <c r="A39" s="326" t="s">
        <v>183</v>
      </c>
      <c r="B39" s="328">
        <v>39.1</v>
      </c>
      <c r="C39" s="23" t="s">
        <v>136</v>
      </c>
      <c r="D39" s="199">
        <v>15.8</v>
      </c>
      <c r="E39" s="23" t="s">
        <v>82</v>
      </c>
      <c r="F39" s="211">
        <v>1.9000000000000001</v>
      </c>
      <c r="G39" s="25" t="s">
        <v>52</v>
      </c>
      <c r="H39" s="74">
        <v>0</v>
      </c>
      <c r="I39" s="74">
        <v>0</v>
      </c>
      <c r="J39" s="211">
        <f>+IF(AND($H39&gt;0,$I39&gt;0),(B39*MAX($H39:$H40))+(F39*$I39+D39)*$H39,0)</f>
        <v>0</v>
      </c>
    </row>
    <row r="40" spans="1:10" s="241" customFormat="1" x14ac:dyDescent="0.25">
      <c r="A40" s="327"/>
      <c r="B40" s="329"/>
      <c r="C40" s="26" t="s">
        <v>1</v>
      </c>
      <c r="D40" s="212">
        <v>27.7</v>
      </c>
      <c r="E40" s="26" t="s">
        <v>83</v>
      </c>
      <c r="F40" s="212">
        <v>3</v>
      </c>
      <c r="G40" s="27" t="s">
        <v>52</v>
      </c>
      <c r="H40" s="75">
        <v>0</v>
      </c>
      <c r="I40" s="75">
        <v>0</v>
      </c>
      <c r="J40" s="212">
        <f>+IF(AND($H39&gt;0,$I39&gt;0,$H40&gt;0,$I40&gt;0),(F40*$I40+D40)*$H40,IF(AND($H40&gt;0,$I40&gt;0),((B39*MAX($H39:$H40))+(F40*$I40+D40)*$H40),0))</f>
        <v>0</v>
      </c>
    </row>
    <row r="41" spans="1:10" s="241" customFormat="1" x14ac:dyDescent="0.25">
      <c r="A41" s="30" t="s">
        <v>184</v>
      </c>
      <c r="B41" s="179">
        <v>23.5</v>
      </c>
      <c r="C41" s="16" t="s">
        <v>170</v>
      </c>
      <c r="D41" s="201">
        <v>0</v>
      </c>
      <c r="E41" s="28" t="s">
        <v>54</v>
      </c>
      <c r="F41" s="209">
        <v>17</v>
      </c>
      <c r="G41" s="141" t="s">
        <v>35</v>
      </c>
      <c r="H41" s="5">
        <v>0</v>
      </c>
      <c r="I41" s="74">
        <v>0</v>
      </c>
      <c r="J41" s="207">
        <f>+IF(AND($H41&gt;0,$I41&gt;0),(B41+D41)*$H41+(F41*$I41)*$H41,0)</f>
        <v>0</v>
      </c>
    </row>
    <row r="42" spans="1:10" s="241" customFormat="1" x14ac:dyDescent="0.25">
      <c r="A42" s="30" t="s">
        <v>84</v>
      </c>
      <c r="B42" s="179">
        <v>60</v>
      </c>
      <c r="C42" s="16" t="s">
        <v>85</v>
      </c>
      <c r="D42" s="179">
        <v>0</v>
      </c>
      <c r="E42" s="16" t="s">
        <v>86</v>
      </c>
      <c r="F42" s="207">
        <v>0</v>
      </c>
      <c r="G42" s="17" t="s">
        <v>36</v>
      </c>
      <c r="H42" s="5">
        <v>0</v>
      </c>
      <c r="I42" s="76"/>
      <c r="J42" s="207">
        <f>+IF($H42&gt;0,(B42+D42+F42)*$H42,0)</f>
        <v>0</v>
      </c>
    </row>
    <row r="43" spans="1:10" s="241" customFormat="1" x14ac:dyDescent="0.25">
      <c r="A43" s="231" t="s">
        <v>87</v>
      </c>
      <c r="B43" s="179">
        <v>0</v>
      </c>
      <c r="C43" s="232" t="s">
        <v>7</v>
      </c>
      <c r="D43" s="233">
        <v>15.4</v>
      </c>
      <c r="E43" s="31" t="s">
        <v>88</v>
      </c>
      <c r="F43" s="213">
        <v>1.6</v>
      </c>
      <c r="G43" s="25" t="s">
        <v>50</v>
      </c>
      <c r="H43" s="5">
        <v>0</v>
      </c>
      <c r="I43" s="74">
        <v>0</v>
      </c>
      <c r="J43" s="207">
        <f>+IF(AND($H43&gt;0,$I43&gt;0),(B43+D43)*$H43+(F43*$I43)*$H43,0)</f>
        <v>0</v>
      </c>
    </row>
    <row r="44" spans="1:10" s="241" customFormat="1" x14ac:dyDescent="0.25">
      <c r="A44" s="231" t="s">
        <v>89</v>
      </c>
      <c r="B44" s="179">
        <v>0</v>
      </c>
      <c r="C44" s="232" t="s">
        <v>90</v>
      </c>
      <c r="D44" s="233">
        <v>15.4</v>
      </c>
      <c r="E44" s="31" t="s">
        <v>88</v>
      </c>
      <c r="F44" s="213">
        <v>1.6</v>
      </c>
      <c r="G44" s="25"/>
      <c r="H44" s="5">
        <v>0</v>
      </c>
      <c r="I44" s="74">
        <v>0</v>
      </c>
      <c r="J44" s="207">
        <f>+IF(AND($H44&gt;0,$I44&gt;0),(B44+D44)*$H44+(F44*$I44)*$H44,0)</f>
        <v>0</v>
      </c>
    </row>
    <row r="45" spans="1:10" s="241" customFormat="1" x14ac:dyDescent="0.25">
      <c r="A45" s="19" t="s">
        <v>163</v>
      </c>
      <c r="B45" s="179">
        <v>12.100000000000001</v>
      </c>
      <c r="C45" s="16" t="s">
        <v>79</v>
      </c>
      <c r="D45" s="179">
        <v>0</v>
      </c>
      <c r="E45" s="16" t="s">
        <v>91</v>
      </c>
      <c r="F45" s="207">
        <v>0</v>
      </c>
      <c r="G45" s="17" t="s">
        <v>13</v>
      </c>
      <c r="H45" s="5">
        <v>0</v>
      </c>
      <c r="I45" s="76"/>
      <c r="J45" s="207">
        <f>+IF($H45&gt;0,(B45+D45+F45)*$H45,0)</f>
        <v>0</v>
      </c>
    </row>
    <row r="46" spans="1:10" s="241" customFormat="1" x14ac:dyDescent="0.25">
      <c r="A46" s="13"/>
      <c r="B46" s="177"/>
      <c r="C46" s="55"/>
      <c r="D46" s="202"/>
      <c r="E46" s="56"/>
      <c r="F46" s="202"/>
      <c r="G46" s="57"/>
      <c r="H46" s="64"/>
      <c r="I46" s="64"/>
      <c r="J46" s="215"/>
    </row>
    <row r="47" spans="1:10" s="241" customFormat="1" x14ac:dyDescent="0.25">
      <c r="A47" s="97" t="s">
        <v>92</v>
      </c>
      <c r="B47" s="180"/>
      <c r="C47" s="307"/>
      <c r="D47" s="307"/>
      <c r="E47" s="307"/>
      <c r="F47" s="307"/>
      <c r="G47" s="307"/>
      <c r="H47" s="307"/>
      <c r="I47" s="307"/>
      <c r="J47" s="308"/>
    </row>
    <row r="48" spans="1:10" s="241" customFormat="1" x14ac:dyDescent="0.25">
      <c r="A48" s="309" t="s">
        <v>66</v>
      </c>
      <c r="B48" s="310"/>
      <c r="C48" s="310"/>
      <c r="D48" s="310"/>
      <c r="E48" s="310"/>
      <c r="F48" s="310"/>
      <c r="G48" s="310"/>
      <c r="H48" s="310"/>
      <c r="I48" s="310"/>
      <c r="J48" s="311"/>
    </row>
    <row r="49" spans="1:10" s="241" customFormat="1" x14ac:dyDescent="0.25">
      <c r="A49" s="32" t="s">
        <v>161</v>
      </c>
      <c r="B49" s="165">
        <v>11.600000000000001</v>
      </c>
      <c r="C49" s="33" t="s">
        <v>11</v>
      </c>
      <c r="D49" s="163">
        <v>0</v>
      </c>
      <c r="E49" s="33" t="s">
        <v>11</v>
      </c>
      <c r="F49" s="164">
        <v>0</v>
      </c>
      <c r="G49" s="33"/>
      <c r="H49" s="5">
        <v>0</v>
      </c>
      <c r="I49" s="80"/>
      <c r="J49" s="164">
        <f>B49*$H49</f>
        <v>0</v>
      </c>
    </row>
    <row r="50" spans="1:10" s="241" customFormat="1" x14ac:dyDescent="0.25">
      <c r="A50" s="32" t="s">
        <v>93</v>
      </c>
      <c r="B50" s="165">
        <v>10.9</v>
      </c>
      <c r="C50" s="33" t="s">
        <v>11</v>
      </c>
      <c r="D50" s="163">
        <v>0</v>
      </c>
      <c r="E50" s="33" t="s">
        <v>11</v>
      </c>
      <c r="F50" s="164">
        <v>0</v>
      </c>
      <c r="G50" s="33"/>
      <c r="H50" s="5">
        <v>0</v>
      </c>
      <c r="I50" s="80"/>
      <c r="J50" s="164">
        <f>B50*$H50</f>
        <v>0</v>
      </c>
    </row>
    <row r="51" spans="1:10" s="241" customFormat="1" x14ac:dyDescent="0.25">
      <c r="A51" s="32" t="s">
        <v>94</v>
      </c>
      <c r="B51" s="165">
        <v>13.100000000000001</v>
      </c>
      <c r="C51" s="33" t="s">
        <v>11</v>
      </c>
      <c r="D51" s="163">
        <v>0</v>
      </c>
      <c r="E51" s="33" t="s">
        <v>11</v>
      </c>
      <c r="F51" s="164">
        <v>0</v>
      </c>
      <c r="G51" s="33"/>
      <c r="H51" s="5">
        <v>0</v>
      </c>
      <c r="I51" s="80"/>
      <c r="J51" s="164">
        <f>B51*$H51</f>
        <v>0</v>
      </c>
    </row>
    <row r="52" spans="1:10" s="241" customFormat="1" x14ac:dyDescent="0.25">
      <c r="A52" s="136" t="s">
        <v>95</v>
      </c>
      <c r="B52" s="165">
        <v>9.9</v>
      </c>
      <c r="C52" s="33" t="s">
        <v>11</v>
      </c>
      <c r="D52" s="163">
        <v>0</v>
      </c>
      <c r="E52" s="33" t="s">
        <v>11</v>
      </c>
      <c r="F52" s="164">
        <v>0</v>
      </c>
      <c r="G52" s="33"/>
      <c r="H52" s="5">
        <v>0</v>
      </c>
      <c r="I52" s="80"/>
      <c r="J52" s="164">
        <f>B52*$H52</f>
        <v>0</v>
      </c>
    </row>
    <row r="53" spans="1:10" s="241" customFormat="1" x14ac:dyDescent="0.25">
      <c r="A53" s="35" t="s">
        <v>162</v>
      </c>
      <c r="B53" s="165">
        <v>14.700000000000001</v>
      </c>
      <c r="C53" s="36" t="s">
        <v>79</v>
      </c>
      <c r="D53" s="163">
        <v>0</v>
      </c>
      <c r="E53" s="37" t="s">
        <v>80</v>
      </c>
      <c r="F53" s="164">
        <v>0</v>
      </c>
      <c r="G53" s="34"/>
      <c r="H53" s="5">
        <v>0</v>
      </c>
      <c r="I53" s="81"/>
      <c r="J53" s="164">
        <f>B53*$H53</f>
        <v>0</v>
      </c>
    </row>
    <row r="54" spans="1:10" s="241" customFormat="1" x14ac:dyDescent="0.25">
      <c r="A54" s="136" t="s">
        <v>96</v>
      </c>
      <c r="B54" s="287"/>
      <c r="C54" s="288"/>
      <c r="D54" s="288"/>
      <c r="E54" s="288"/>
      <c r="F54" s="288"/>
      <c r="G54" s="288"/>
      <c r="H54" s="288"/>
      <c r="I54" s="288"/>
      <c r="J54" s="289"/>
    </row>
    <row r="55" spans="1:10" s="241" customFormat="1" x14ac:dyDescent="0.25">
      <c r="A55" s="296" t="s">
        <v>158</v>
      </c>
      <c r="B55" s="297"/>
      <c r="C55" s="297"/>
      <c r="D55" s="297"/>
      <c r="E55" s="297"/>
      <c r="F55" s="297"/>
      <c r="G55" s="297"/>
      <c r="H55" s="297"/>
      <c r="I55" s="297"/>
      <c r="J55" s="298"/>
    </row>
    <row r="56" spans="1:10" s="241" customFormat="1" ht="16.5" customHeight="1" x14ac:dyDescent="0.25">
      <c r="A56" s="299" t="s">
        <v>185</v>
      </c>
      <c r="B56" s="301">
        <v>29</v>
      </c>
      <c r="C56" s="65" t="s">
        <v>136</v>
      </c>
      <c r="D56" s="183">
        <v>15.4</v>
      </c>
      <c r="E56" s="88" t="s">
        <v>97</v>
      </c>
      <c r="F56" s="186">
        <v>1.9000000000000001</v>
      </c>
      <c r="G56" s="66" t="s">
        <v>27</v>
      </c>
      <c r="H56" s="82">
        <v>0</v>
      </c>
      <c r="I56" s="82">
        <v>0</v>
      </c>
      <c r="J56" s="193">
        <f>+IF(AND($H56&gt;0,$I56&gt;0),(B56*MAX($H56:$H57))+(F56*$I56+D56)*$H56,0)</f>
        <v>0</v>
      </c>
    </row>
    <row r="57" spans="1:10" s="241" customFormat="1" x14ac:dyDescent="0.25">
      <c r="A57" s="300"/>
      <c r="B57" s="302"/>
      <c r="C57" s="40" t="s">
        <v>1</v>
      </c>
      <c r="D57" s="187">
        <v>25.3</v>
      </c>
      <c r="E57" s="89" t="s">
        <v>98</v>
      </c>
      <c r="F57" s="187">
        <v>3</v>
      </c>
      <c r="G57" s="42" t="s">
        <v>31</v>
      </c>
      <c r="H57" s="83">
        <v>0</v>
      </c>
      <c r="I57" s="83">
        <v>0</v>
      </c>
      <c r="J57" s="194">
        <f>+IF(AND($H56&gt;0,$I56&gt;0,$H57&gt;0,$I57&gt;0),(F57*$I57+D57)*$H57,IF(AND($H57&gt;0,$I57&gt;0),((B56*MAX($H56:$H57))+(F57*$I57+D57)*$H57),0))</f>
        <v>0</v>
      </c>
    </row>
    <row r="58" spans="1:10" s="241" customFormat="1" x14ac:dyDescent="0.25">
      <c r="A58" s="136" t="s">
        <v>186</v>
      </c>
      <c r="B58" s="165">
        <v>24.6</v>
      </c>
      <c r="C58" s="109" t="s">
        <v>58</v>
      </c>
      <c r="D58" s="163">
        <v>10.100000000000001</v>
      </c>
      <c r="E58" s="109" t="s">
        <v>81</v>
      </c>
      <c r="F58" s="188">
        <v>1.6</v>
      </c>
      <c r="G58" s="110" t="s">
        <v>15</v>
      </c>
      <c r="H58" s="5">
        <v>0</v>
      </c>
      <c r="I58" s="111">
        <v>0</v>
      </c>
      <c r="J58" s="164">
        <f>+IF(AND($H58&gt;0,$I58&gt;0),(B58*MAX($H58:$H58))+(F58*$I58+D58)*$H58,0)</f>
        <v>0</v>
      </c>
    </row>
    <row r="59" spans="1:10" s="241" customFormat="1" x14ac:dyDescent="0.25">
      <c r="A59" s="296" t="s">
        <v>159</v>
      </c>
      <c r="B59" s="297"/>
      <c r="C59" s="297"/>
      <c r="D59" s="297"/>
      <c r="E59" s="297"/>
      <c r="F59" s="297"/>
      <c r="G59" s="297"/>
      <c r="H59" s="297"/>
      <c r="I59" s="297"/>
      <c r="J59" s="298"/>
    </row>
    <row r="60" spans="1:10" s="241" customFormat="1" x14ac:dyDescent="0.25">
      <c r="A60" s="299" t="s">
        <v>187</v>
      </c>
      <c r="B60" s="304">
        <v>19.600000000000001</v>
      </c>
      <c r="C60" s="45" t="s">
        <v>2</v>
      </c>
      <c r="D60" s="166">
        <v>8.2000000000000011</v>
      </c>
      <c r="E60" s="109" t="s">
        <v>57</v>
      </c>
      <c r="F60" s="189">
        <v>0</v>
      </c>
      <c r="G60" s="44" t="s">
        <v>16</v>
      </c>
      <c r="H60" s="74">
        <v>0</v>
      </c>
      <c r="I60" s="84"/>
      <c r="J60" s="189">
        <f>+IF($H60&gt;0,(B60*MAX($H60:$H65))+(F60+D60)*$H60,0)</f>
        <v>0</v>
      </c>
    </row>
    <row r="61" spans="1:10" s="241" customFormat="1" x14ac:dyDescent="0.25">
      <c r="A61" s="303"/>
      <c r="B61" s="305"/>
      <c r="C61" s="46" t="s">
        <v>173</v>
      </c>
      <c r="D61" s="167">
        <v>12.600000000000001</v>
      </c>
      <c r="E61" s="242" t="s">
        <v>178</v>
      </c>
      <c r="F61" s="190">
        <v>1.6</v>
      </c>
      <c r="G61" s="47" t="s">
        <v>17</v>
      </c>
      <c r="H61" s="85">
        <v>0</v>
      </c>
      <c r="I61" s="85">
        <v>0</v>
      </c>
      <c r="J61" s="190">
        <f>+IF(AND($H60&gt;0,$H61&gt;0,$I61&gt;0),(F61*$I61+D61)*$H61,IF(AND($H61&gt;0,$I61&gt;0),((B60*MAX($H60:$H65))+(F61*$I61+D61)*$H61),0))</f>
        <v>0</v>
      </c>
    </row>
    <row r="62" spans="1:10" s="241" customFormat="1" x14ac:dyDescent="0.25">
      <c r="A62" s="303"/>
      <c r="B62" s="305"/>
      <c r="C62" s="46" t="s">
        <v>67</v>
      </c>
      <c r="D62" s="167">
        <v>0</v>
      </c>
      <c r="E62" s="88" t="s">
        <v>188</v>
      </c>
      <c r="F62" s="167">
        <v>0</v>
      </c>
      <c r="G62" s="69" t="s">
        <v>47</v>
      </c>
      <c r="H62" s="290" t="s">
        <v>148</v>
      </c>
      <c r="I62" s="291"/>
      <c r="J62" s="292"/>
    </row>
    <row r="63" spans="1:10" s="241" customFormat="1" x14ac:dyDescent="0.25">
      <c r="A63" s="303"/>
      <c r="B63" s="305"/>
      <c r="C63" s="46" t="s">
        <v>3</v>
      </c>
      <c r="D63" s="167">
        <v>18.8</v>
      </c>
      <c r="E63" s="91" t="s">
        <v>99</v>
      </c>
      <c r="F63" s="190">
        <v>0</v>
      </c>
      <c r="G63" s="47" t="s">
        <v>18</v>
      </c>
      <c r="H63" s="85">
        <v>0</v>
      </c>
      <c r="I63" s="86"/>
      <c r="J63" s="190">
        <f>+IF(AND($H60&gt;0,$H63&gt;0),(F63+D63)*$H63,IF(AND($H61&gt;0,$I61&gt;0,$H63&gt;0),(F63+D63)*$H63,IF($H63&gt;0,((B60*MAX($H60:$H65))+(F63+D63)*$H63),0)))</f>
        <v>0</v>
      </c>
    </row>
    <row r="64" spans="1:10" s="241" customFormat="1" x14ac:dyDescent="0.25">
      <c r="A64" s="303"/>
      <c r="B64" s="305"/>
      <c r="C64" s="46" t="s">
        <v>136</v>
      </c>
      <c r="D64" s="167">
        <v>13.8</v>
      </c>
      <c r="E64" s="90" t="s">
        <v>100</v>
      </c>
      <c r="F64" s="190">
        <v>1.9000000000000001</v>
      </c>
      <c r="G64" s="47" t="s">
        <v>28</v>
      </c>
      <c r="H64" s="39">
        <v>0</v>
      </c>
      <c r="I64" s="85">
        <v>0</v>
      </c>
      <c r="J64" s="190">
        <f>+IF(AND($H60&gt;0,$H64&gt;0,$I64&gt;0),(F64*$I64+D64)*$H64,IF(AND($H61&gt;0,$I61&gt;0,$H64&gt;0,$I64&gt;0),(F64*$I64+D64)*$H64,IF(AND($H63&gt;0,$H64&gt;0,$I64&gt;0),(F64*$I64+D64)*$H64,IF(AND($H64&gt;0,$I64&gt;0),((B60*MAX($H60:$H65))+(F64*$I64+D64)*$H64),0))))</f>
        <v>0</v>
      </c>
    </row>
    <row r="65" spans="1:10" s="241" customFormat="1" x14ac:dyDescent="0.25">
      <c r="A65" s="300"/>
      <c r="B65" s="306"/>
      <c r="C65" s="40" t="s">
        <v>1</v>
      </c>
      <c r="D65" s="187">
        <v>22.7</v>
      </c>
      <c r="E65" s="92" t="s">
        <v>101</v>
      </c>
      <c r="F65" s="187">
        <v>3</v>
      </c>
      <c r="G65" s="48" t="s">
        <v>32</v>
      </c>
      <c r="H65" s="75">
        <v>0</v>
      </c>
      <c r="I65" s="75">
        <v>0</v>
      </c>
      <c r="J65" s="187">
        <f>+IF(AND($H60&gt;0,$H65&gt;0,$I65&gt;0),(F65*$I65+D65)*$H65,IF(AND($H61&gt;0,$I61&gt;0,$H65&gt;0,$I65&gt;0),(F65*$I65+D65)*$H65,IF(AND($H63&gt;0,$H65&gt;0,$I65&gt;0),(F65*$I65+D65)*$H65,IF(AND($H64&gt;0,$I64&gt;0,$H65&gt;0,$I65&gt;0),(F65*$I65+D65)*$H65,IF(AND($H65&gt;0,$I65&gt;0),((B60*MAX($H60:$H65))+(F65*$I65+D65)*$H65),0)))))</f>
        <v>0</v>
      </c>
    </row>
    <row r="66" spans="1:10" s="241" customFormat="1" x14ac:dyDescent="0.25">
      <c r="A66" s="143" t="s">
        <v>102</v>
      </c>
      <c r="B66" s="166">
        <v>18.100000000000001</v>
      </c>
      <c r="C66" s="45" t="s">
        <v>11</v>
      </c>
      <c r="D66" s="166">
        <v>0</v>
      </c>
      <c r="E66" s="45" t="s">
        <v>11</v>
      </c>
      <c r="F66" s="189">
        <v>0</v>
      </c>
      <c r="G66" s="43"/>
      <c r="H66" s="144">
        <v>0</v>
      </c>
      <c r="I66" s="145"/>
      <c r="J66" s="189">
        <f>B66*$H66</f>
        <v>0</v>
      </c>
    </row>
    <row r="67" spans="1:10" s="241" customFormat="1" x14ac:dyDescent="0.25">
      <c r="A67" s="146" t="s">
        <v>103</v>
      </c>
      <c r="B67" s="167">
        <v>27.6</v>
      </c>
      <c r="C67" s="46" t="s">
        <v>190</v>
      </c>
      <c r="D67" s="167">
        <v>11.4</v>
      </c>
      <c r="E67" s="46" t="s">
        <v>189</v>
      </c>
      <c r="F67" s="190">
        <v>1.6</v>
      </c>
      <c r="G67" s="38" t="s">
        <v>19</v>
      </c>
      <c r="H67" s="147">
        <v>0</v>
      </c>
      <c r="I67" s="79">
        <v>0</v>
      </c>
      <c r="J67" s="190">
        <f>+IF(AND($H67&gt;0,$I67&gt;0),(B67+D67)*$H67+(F67*$I67)*$H67,0)</f>
        <v>0</v>
      </c>
    </row>
    <row r="68" spans="1:10" s="241" customFormat="1" x14ac:dyDescent="0.25">
      <c r="A68" s="148" t="s">
        <v>166</v>
      </c>
      <c r="B68" s="168">
        <v>12</v>
      </c>
      <c r="C68" s="40" t="s">
        <v>79</v>
      </c>
      <c r="D68" s="168">
        <v>0</v>
      </c>
      <c r="E68" s="40" t="s">
        <v>80</v>
      </c>
      <c r="F68" s="187">
        <v>0</v>
      </c>
      <c r="G68" s="41" t="s">
        <v>22</v>
      </c>
      <c r="H68" s="149">
        <v>0</v>
      </c>
      <c r="I68" s="150"/>
      <c r="J68" s="187">
        <f>+IF($H68&gt;0,(B68+D68)*$H68,0)</f>
        <v>0</v>
      </c>
    </row>
    <row r="69" spans="1:10" s="241" customFormat="1" ht="15.75" customHeight="1" x14ac:dyDescent="0.25">
      <c r="A69" s="299" t="s">
        <v>191</v>
      </c>
      <c r="B69" s="301">
        <v>23.4</v>
      </c>
      <c r="C69" s="45" t="s">
        <v>136</v>
      </c>
      <c r="D69" s="166">
        <v>19.400000000000002</v>
      </c>
      <c r="E69" s="49" t="s">
        <v>97</v>
      </c>
      <c r="F69" s="191">
        <v>1.9000000000000001</v>
      </c>
      <c r="G69" s="44" t="s">
        <v>104</v>
      </c>
      <c r="H69" s="74">
        <v>0</v>
      </c>
      <c r="I69" s="74">
        <v>0</v>
      </c>
      <c r="J69" s="190">
        <f>+IF(AND($H69&gt;0,$I69&gt;0),(B69*MAX($H69:$H70))+(F69*$I69+D69)*$H69,0)</f>
        <v>0</v>
      </c>
    </row>
    <row r="70" spans="1:10" s="241" customFormat="1" x14ac:dyDescent="0.25">
      <c r="A70" s="300"/>
      <c r="B70" s="302"/>
      <c r="C70" s="40" t="s">
        <v>1</v>
      </c>
      <c r="D70" s="192">
        <v>40.9</v>
      </c>
      <c r="E70" s="50" t="s">
        <v>105</v>
      </c>
      <c r="F70" s="192">
        <v>3</v>
      </c>
      <c r="G70" s="48" t="s">
        <v>37</v>
      </c>
      <c r="H70" s="75">
        <v>0</v>
      </c>
      <c r="I70" s="75">
        <v>0</v>
      </c>
      <c r="J70" s="187">
        <f>+IF(AND($H69&gt;0,$I69&gt;0,$H70&gt;0,$I70&gt;0),(F70*$I70+D70)*$H70,IF(AND($H70&gt;0,$I70&gt;0),((B69*MAX($H69:$H70))+(F70*$I70+D70)*$H70),0))</f>
        <v>0</v>
      </c>
    </row>
    <row r="71" spans="1:10" s="241" customFormat="1" x14ac:dyDescent="0.25">
      <c r="A71" s="35" t="s">
        <v>106</v>
      </c>
      <c r="B71" s="165">
        <v>15.200000000000001</v>
      </c>
      <c r="C71" s="36" t="s">
        <v>136</v>
      </c>
      <c r="D71" s="165">
        <v>14.4</v>
      </c>
      <c r="E71" s="36" t="s">
        <v>107</v>
      </c>
      <c r="F71" s="164">
        <v>1.9000000000000001</v>
      </c>
      <c r="G71" s="34" t="s">
        <v>29</v>
      </c>
      <c r="H71" s="5">
        <v>0</v>
      </c>
      <c r="I71" s="73">
        <v>0</v>
      </c>
      <c r="J71" s="187">
        <f>+IF(AND($H71&gt;0,$I71&gt;0),(B71+D71)*$H71+(F71*$I71)*$H71,0)</f>
        <v>0</v>
      </c>
    </row>
    <row r="72" spans="1:10" s="241" customFormat="1" x14ac:dyDescent="0.25">
      <c r="A72" s="35" t="s">
        <v>108</v>
      </c>
      <c r="B72" s="165">
        <v>17.600000000000001</v>
      </c>
      <c r="C72" s="36" t="s">
        <v>136</v>
      </c>
      <c r="D72" s="165">
        <v>19.100000000000001</v>
      </c>
      <c r="E72" s="36" t="s">
        <v>109</v>
      </c>
      <c r="F72" s="164">
        <v>1.9000000000000001</v>
      </c>
      <c r="G72" s="34" t="s">
        <v>110</v>
      </c>
      <c r="H72" s="5">
        <v>0</v>
      </c>
      <c r="I72" s="73">
        <v>0</v>
      </c>
      <c r="J72" s="187">
        <f>+IF(AND($H72&gt;0,$I72&gt;0),(B72+D72)*$H72+(F72*$I72)*$H72,0)</f>
        <v>0</v>
      </c>
    </row>
    <row r="73" spans="1:10" s="241" customFormat="1" x14ac:dyDescent="0.25">
      <c r="A73" s="35" t="s">
        <v>111</v>
      </c>
      <c r="B73" s="165">
        <v>40.6</v>
      </c>
      <c r="C73" s="36" t="s">
        <v>58</v>
      </c>
      <c r="D73" s="165">
        <v>0</v>
      </c>
      <c r="E73" s="36" t="s">
        <v>192</v>
      </c>
      <c r="F73" s="164">
        <v>0</v>
      </c>
      <c r="G73" s="34" t="s">
        <v>40</v>
      </c>
      <c r="H73" s="5">
        <v>0</v>
      </c>
      <c r="I73" s="81"/>
      <c r="J73" s="164">
        <f>B73*$H73</f>
        <v>0</v>
      </c>
    </row>
    <row r="74" spans="1:10" s="241" customFormat="1" x14ac:dyDescent="0.25">
      <c r="A74" s="35" t="s">
        <v>112</v>
      </c>
      <c r="B74" s="165">
        <v>25.300000000000004</v>
      </c>
      <c r="C74" s="36" t="s">
        <v>113</v>
      </c>
      <c r="D74" s="165">
        <v>0</v>
      </c>
      <c r="E74" s="36" t="s">
        <v>192</v>
      </c>
      <c r="F74" s="164">
        <v>0</v>
      </c>
      <c r="G74" s="34" t="s">
        <v>41</v>
      </c>
      <c r="H74" s="5">
        <v>0</v>
      </c>
      <c r="I74" s="81"/>
      <c r="J74" s="164">
        <f>B74*$H74</f>
        <v>0</v>
      </c>
    </row>
    <row r="75" spans="1:10" s="241" customFormat="1" x14ac:dyDescent="0.25">
      <c r="A75" s="35" t="s">
        <v>114</v>
      </c>
      <c r="B75" s="165">
        <v>40.299999999999997</v>
      </c>
      <c r="C75" s="36" t="s">
        <v>173</v>
      </c>
      <c r="D75" s="165">
        <v>0</v>
      </c>
      <c r="E75" s="36" t="s">
        <v>192</v>
      </c>
      <c r="F75" s="164">
        <v>0</v>
      </c>
      <c r="G75" s="34" t="s">
        <v>42</v>
      </c>
      <c r="H75" s="5">
        <v>0</v>
      </c>
      <c r="I75" s="81"/>
      <c r="J75" s="164">
        <f>B75*$H75</f>
        <v>0</v>
      </c>
    </row>
    <row r="76" spans="1:10" s="241" customFormat="1" x14ac:dyDescent="0.25">
      <c r="A76" s="35" t="s">
        <v>115</v>
      </c>
      <c r="B76" s="165">
        <v>45</v>
      </c>
      <c r="C76" s="36" t="s">
        <v>173</v>
      </c>
      <c r="D76" s="165">
        <v>0</v>
      </c>
      <c r="E76" s="36" t="s">
        <v>192</v>
      </c>
      <c r="F76" s="164">
        <v>0</v>
      </c>
      <c r="G76" s="34" t="s">
        <v>43</v>
      </c>
      <c r="H76" s="5">
        <v>0</v>
      </c>
      <c r="I76" s="81"/>
      <c r="J76" s="164">
        <f>B76*$H76</f>
        <v>0</v>
      </c>
    </row>
    <row r="77" spans="1:10" s="241" customFormat="1" x14ac:dyDescent="0.25">
      <c r="A77" s="35" t="s">
        <v>116</v>
      </c>
      <c r="B77" s="165">
        <v>40.299999999999997</v>
      </c>
      <c r="C77" s="36" t="s">
        <v>113</v>
      </c>
      <c r="D77" s="165">
        <v>0</v>
      </c>
      <c r="E77" s="36" t="s">
        <v>192</v>
      </c>
      <c r="F77" s="164">
        <v>0</v>
      </c>
      <c r="G77" s="34" t="s">
        <v>117</v>
      </c>
      <c r="H77" s="5">
        <v>0</v>
      </c>
      <c r="I77" s="153"/>
      <c r="J77" s="164">
        <f>B77*$H77</f>
        <v>0</v>
      </c>
    </row>
    <row r="78" spans="1:10" s="241" customFormat="1" x14ac:dyDescent="0.25">
      <c r="A78" s="35" t="s">
        <v>118</v>
      </c>
      <c r="B78" s="165">
        <v>0</v>
      </c>
      <c r="C78" s="36" t="s">
        <v>137</v>
      </c>
      <c r="D78" s="165">
        <v>0</v>
      </c>
      <c r="E78" s="36" t="s">
        <v>193</v>
      </c>
      <c r="F78" s="164">
        <v>0</v>
      </c>
      <c r="G78" s="34" t="s">
        <v>46</v>
      </c>
      <c r="H78" s="293" t="s">
        <v>148</v>
      </c>
      <c r="I78" s="294"/>
      <c r="J78" s="295"/>
    </row>
    <row r="79" spans="1:10" s="241" customFormat="1" x14ac:dyDescent="0.25">
      <c r="A79" s="296" t="s">
        <v>160</v>
      </c>
      <c r="B79" s="297"/>
      <c r="C79" s="297"/>
      <c r="D79" s="297"/>
      <c r="E79" s="297"/>
      <c r="F79" s="297"/>
      <c r="G79" s="297"/>
      <c r="H79" s="297"/>
      <c r="I79" s="297"/>
      <c r="J79" s="298"/>
    </row>
    <row r="80" spans="1:10" s="241" customFormat="1" x14ac:dyDescent="0.25">
      <c r="A80" s="51" t="s">
        <v>184</v>
      </c>
      <c r="B80" s="165">
        <v>30.5</v>
      </c>
      <c r="C80" s="40" t="s">
        <v>6</v>
      </c>
      <c r="D80" s="165">
        <v>0</v>
      </c>
      <c r="E80" s="40" t="s">
        <v>55</v>
      </c>
      <c r="F80" s="164">
        <v>0</v>
      </c>
      <c r="G80" s="43" t="s">
        <v>20</v>
      </c>
      <c r="H80" s="5">
        <v>0</v>
      </c>
      <c r="I80" s="81"/>
      <c r="J80" s="164">
        <f>+IF($H80&gt;0,(B80+D80)*$H80,0)</f>
        <v>0</v>
      </c>
    </row>
    <row r="81" spans="1:10" s="241" customFormat="1" x14ac:dyDescent="0.25">
      <c r="A81" s="35" t="s">
        <v>129</v>
      </c>
      <c r="B81" s="165">
        <v>24.900000000000002</v>
      </c>
      <c r="C81" s="36" t="s">
        <v>2</v>
      </c>
      <c r="D81" s="165">
        <v>0</v>
      </c>
      <c r="E81" s="36" t="s">
        <v>194</v>
      </c>
      <c r="F81" s="164">
        <v>0</v>
      </c>
      <c r="G81" s="34" t="s">
        <v>39</v>
      </c>
      <c r="H81" s="5">
        <v>0</v>
      </c>
      <c r="I81" s="158"/>
      <c r="J81" s="187">
        <f>+IF($H81&gt;0,(B81+D81)*$H81,0)</f>
        <v>0</v>
      </c>
    </row>
    <row r="82" spans="1:10" s="241" customFormat="1" x14ac:dyDescent="0.25">
      <c r="A82" s="32" t="s">
        <v>119</v>
      </c>
      <c r="B82" s="165">
        <v>131.10000000000002</v>
      </c>
      <c r="C82" s="36" t="s">
        <v>4</v>
      </c>
      <c r="D82" s="165">
        <v>0</v>
      </c>
      <c r="E82" s="36" t="s">
        <v>120</v>
      </c>
      <c r="F82" s="164">
        <v>35.4</v>
      </c>
      <c r="G82" s="34" t="s">
        <v>21</v>
      </c>
      <c r="H82" s="5">
        <v>0</v>
      </c>
      <c r="I82" s="157">
        <v>0</v>
      </c>
      <c r="J82" s="187">
        <f>+IF(AND($H82&gt;0,$I82&gt;0),(B82+D82)*$H82+(F82*$I82)*$H82,0)</f>
        <v>0</v>
      </c>
    </row>
    <row r="83" spans="1:10" s="241" customFormat="1" x14ac:dyDescent="0.25">
      <c r="A83" s="32" t="s">
        <v>121</v>
      </c>
      <c r="B83" s="165">
        <v>117.30000000000001</v>
      </c>
      <c r="C83" s="36" t="s">
        <v>136</v>
      </c>
      <c r="D83" s="165">
        <v>0</v>
      </c>
      <c r="E83" s="36" t="s">
        <v>122</v>
      </c>
      <c r="F83" s="164">
        <v>0</v>
      </c>
      <c r="G83" s="34" t="s">
        <v>38</v>
      </c>
      <c r="H83" s="5">
        <v>0</v>
      </c>
      <c r="I83" s="81"/>
      <c r="J83" s="187">
        <f>+IF($H83&gt;0,(B83+D83)*$H83,0)</f>
        <v>0</v>
      </c>
    </row>
    <row r="84" spans="1:10" s="241" customFormat="1" x14ac:dyDescent="0.25">
      <c r="A84" s="35" t="s">
        <v>123</v>
      </c>
      <c r="B84" s="165">
        <v>131.6</v>
      </c>
      <c r="C84" s="36" t="s">
        <v>136</v>
      </c>
      <c r="D84" s="165">
        <v>0</v>
      </c>
      <c r="E84" s="36" t="s">
        <v>124</v>
      </c>
      <c r="F84" s="164">
        <v>0</v>
      </c>
      <c r="G84" s="34" t="s">
        <v>30</v>
      </c>
      <c r="H84" s="5">
        <v>0</v>
      </c>
      <c r="I84" s="81"/>
      <c r="J84" s="187">
        <f>+IF($H84&gt;0,(B84+D84)*$H84,0)</f>
        <v>0</v>
      </c>
    </row>
    <row r="85" spans="1:10" s="241" customFormat="1" x14ac:dyDescent="0.25">
      <c r="A85" s="35" t="s">
        <v>167</v>
      </c>
      <c r="B85" s="165">
        <v>12</v>
      </c>
      <c r="C85" s="36" t="s">
        <v>79</v>
      </c>
      <c r="D85" s="165">
        <v>0</v>
      </c>
      <c r="E85" s="36" t="s">
        <v>91</v>
      </c>
      <c r="F85" s="164">
        <v>0</v>
      </c>
      <c r="G85" s="34" t="s">
        <v>22</v>
      </c>
      <c r="H85" s="5">
        <v>0</v>
      </c>
      <c r="I85" s="81"/>
      <c r="J85" s="187">
        <f>+IF($H85&gt;0,(B85+D85)*$H85,0)</f>
        <v>0</v>
      </c>
    </row>
    <row r="86" spans="1:10" s="241" customFormat="1" x14ac:dyDescent="0.25">
      <c r="A86" s="112" t="s">
        <v>125</v>
      </c>
      <c r="B86" s="165">
        <v>17.200000000000003</v>
      </c>
      <c r="C86" s="113" t="s">
        <v>126</v>
      </c>
      <c r="D86" s="165">
        <v>0</v>
      </c>
      <c r="E86" s="52" t="s">
        <v>127</v>
      </c>
      <c r="F86" s="164">
        <v>0</v>
      </c>
      <c r="G86" s="53" t="s">
        <v>14</v>
      </c>
      <c r="H86" s="5">
        <v>0</v>
      </c>
      <c r="I86" s="158"/>
      <c r="J86" s="187">
        <f>+IF($H86&gt;0,(B86+D86)*$H86,0)</f>
        <v>0</v>
      </c>
    </row>
    <row r="87" spans="1:10" s="241" customFormat="1" x14ac:dyDescent="0.25">
      <c r="A87" s="54" t="s">
        <v>128</v>
      </c>
      <c r="B87" s="165">
        <v>0</v>
      </c>
      <c r="C87" s="36" t="s">
        <v>7</v>
      </c>
      <c r="D87" s="165">
        <v>16.600000000000001</v>
      </c>
      <c r="E87" s="36" t="s">
        <v>88</v>
      </c>
      <c r="F87" s="164">
        <v>1.6</v>
      </c>
      <c r="G87" s="34" t="s">
        <v>51</v>
      </c>
      <c r="H87" s="5">
        <v>0</v>
      </c>
      <c r="I87" s="157">
        <v>0</v>
      </c>
      <c r="J87" s="187">
        <f>+IF(AND($H87&gt;0,$I87&gt;0),(B87+D87)*$H87+(F87*$I87)*$H87,0)</f>
        <v>0</v>
      </c>
    </row>
    <row r="88" spans="1:10" s="241" customFormat="1" x14ac:dyDescent="0.25">
      <c r="A88" s="32" t="s">
        <v>130</v>
      </c>
      <c r="B88" s="165">
        <v>36.699999999999996</v>
      </c>
      <c r="C88" s="36" t="s">
        <v>131</v>
      </c>
      <c r="D88" s="165">
        <v>0</v>
      </c>
      <c r="E88" s="36" t="s">
        <v>53</v>
      </c>
      <c r="F88" s="164">
        <v>0</v>
      </c>
      <c r="G88" s="34" t="s">
        <v>12</v>
      </c>
      <c r="H88" s="5">
        <v>0</v>
      </c>
      <c r="I88" s="81"/>
      <c r="J88" s="187">
        <f>+IF($H88&gt;0,(B88+D88)*$H88,0)</f>
        <v>0</v>
      </c>
    </row>
    <row r="89" spans="1:10" s="241" customFormat="1" x14ac:dyDescent="0.25">
      <c r="A89" s="32" t="s">
        <v>146</v>
      </c>
      <c r="B89" s="165">
        <v>16.3</v>
      </c>
      <c r="C89" s="36" t="s">
        <v>3</v>
      </c>
      <c r="D89" s="165">
        <v>0</v>
      </c>
      <c r="E89" s="36" t="s">
        <v>147</v>
      </c>
      <c r="F89" s="164">
        <v>0</v>
      </c>
      <c r="G89" s="142"/>
      <c r="H89" s="278" t="s">
        <v>148</v>
      </c>
      <c r="I89" s="279"/>
      <c r="J89" s="280"/>
    </row>
    <row r="90" spans="1:10" s="241" customFormat="1" x14ac:dyDescent="0.25">
      <c r="A90" s="35" t="s">
        <v>132</v>
      </c>
      <c r="B90" s="165">
        <v>41.1</v>
      </c>
      <c r="C90" s="36" t="s">
        <v>5</v>
      </c>
      <c r="D90" s="165">
        <v>0</v>
      </c>
      <c r="E90" s="36" t="s">
        <v>195</v>
      </c>
      <c r="F90" s="164">
        <v>0</v>
      </c>
      <c r="G90" s="34" t="s">
        <v>133</v>
      </c>
      <c r="H90" s="5">
        <v>0</v>
      </c>
      <c r="I90" s="81"/>
      <c r="J90" s="187">
        <f>+IF($H90&gt;0,(B90+D90)*$H90,0)</f>
        <v>0</v>
      </c>
    </row>
    <row r="91" spans="1:10" s="241" customFormat="1" x14ac:dyDescent="0.25">
      <c r="A91" s="35" t="s">
        <v>134</v>
      </c>
      <c r="B91" s="165">
        <v>32.5</v>
      </c>
      <c r="C91" s="36" t="s">
        <v>136</v>
      </c>
      <c r="D91" s="165">
        <v>0</v>
      </c>
      <c r="E91" s="36" t="s">
        <v>56</v>
      </c>
      <c r="F91" s="164">
        <v>0</v>
      </c>
      <c r="G91" s="142" t="s">
        <v>23</v>
      </c>
      <c r="H91" s="5">
        <v>0</v>
      </c>
      <c r="I91" s="81"/>
      <c r="J91" s="187">
        <f>+IF($H91&gt;0,(B91+D91)*$H91,0)</f>
        <v>0</v>
      </c>
    </row>
    <row r="92" spans="1:10" s="241" customFormat="1" x14ac:dyDescent="0.25">
      <c r="A92" s="13"/>
      <c r="B92" s="177"/>
      <c r="C92" s="55"/>
      <c r="D92" s="202"/>
      <c r="E92" s="56"/>
      <c r="F92" s="202"/>
      <c r="G92" s="57"/>
      <c r="H92" s="58"/>
      <c r="I92" s="58"/>
      <c r="J92" s="216"/>
    </row>
    <row r="93" spans="1:10" s="241" customFormat="1" x14ac:dyDescent="0.25">
      <c r="A93" s="234" t="s">
        <v>135</v>
      </c>
      <c r="B93" s="181"/>
      <c r="C93" s="98"/>
      <c r="D93" s="204"/>
      <c r="E93" s="98"/>
      <c r="F93" s="204"/>
      <c r="G93" s="98"/>
      <c r="H93" s="99"/>
      <c r="I93" s="99"/>
      <c r="J93" s="247">
        <f>SUM(J12,J14:J15,J17:J27,J31:J33,J36:J45,J49:J53,J56:J58,J60:J61,J63:J74,J75:J78,J80:J91)</f>
        <v>0</v>
      </c>
    </row>
    <row r="94" spans="1:10" s="241" customFormat="1" x14ac:dyDescent="0.25">
      <c r="A94"/>
      <c r="B94" s="182"/>
      <c r="C94" s="59"/>
      <c r="D94" s="203"/>
      <c r="E94" s="61"/>
      <c r="F94" s="214"/>
      <c r="G94" s="62"/>
      <c r="H94" s="63"/>
      <c r="I94" s="63"/>
      <c r="J94" s="182"/>
    </row>
  </sheetData>
  <sheetProtection algorithmName="SHA-512" hashValue="x3bcawsESHR1iWSqEcK19Lov8tay8L6KcPA5ShTzC3pVs4Q+Wk2JiXDRpijE449ssGyMuVwMbikhloODJ+hIcg==" saltValue="3A7o5SJRxrMhPxGtavcJjQ==" spinCount="100000" sheet="1" objects="1" scenarios="1" formatColumns="0" formatRows="0"/>
  <protectedRanges>
    <protectedRange sqref="H12 H14:I15 H17:H27 I18:I20 I24:I25 H31:H33 H36:I37 H39:I41 H42:H44 H45 I43:I44 H49:H53 H56:I58 H60:H61 I61 H63:H77 I64:I65 I67 I69:I72 H80:H88 I82 I87 H90:H91" name="Range1"/>
  </protectedRanges>
  <mergeCells count="27">
    <mergeCell ref="A35:J35"/>
    <mergeCell ref="B24:B25"/>
    <mergeCell ref="H89:J89"/>
    <mergeCell ref="B60:B65"/>
    <mergeCell ref="B56:B57"/>
    <mergeCell ref="B69:B70"/>
    <mergeCell ref="A60:A65"/>
    <mergeCell ref="A69:A70"/>
    <mergeCell ref="A56:A57"/>
    <mergeCell ref="A59:J59"/>
    <mergeCell ref="A79:J79"/>
    <mergeCell ref="H16:J16"/>
    <mergeCell ref="H38:J38"/>
    <mergeCell ref="H62:J62"/>
    <mergeCell ref="H78:J78"/>
    <mergeCell ref="A48:J48"/>
    <mergeCell ref="A55:J55"/>
    <mergeCell ref="B54:J54"/>
    <mergeCell ref="A36:A37"/>
    <mergeCell ref="A39:A40"/>
    <mergeCell ref="C47:J47"/>
    <mergeCell ref="B39:B40"/>
    <mergeCell ref="B36:B37"/>
    <mergeCell ref="A24:A25"/>
    <mergeCell ref="C29:J29"/>
    <mergeCell ref="A30:J30"/>
    <mergeCell ref="B34:J34"/>
  </mergeCells>
  <pageMargins left="0.25" right="0.25" top="0.25" bottom="0.2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prijzen2021_WU</vt:lpstr>
      <vt:lpstr>prijzen2021_WR</vt:lpstr>
      <vt:lpstr>prijzen2022_ext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Leeuwen, André van</dc:creator>
  <cp:lastModifiedBy>Roepert, Anne</cp:lastModifiedBy>
  <cp:lastPrinted>2021-02-01T20:25:28Z</cp:lastPrinted>
  <dcterms:created xsi:type="dcterms:W3CDTF">2019-08-29T09:55:54Z</dcterms:created>
  <dcterms:modified xsi:type="dcterms:W3CDTF">2022-01-11T13:41:18Z</dcterms:modified>
</cp:coreProperties>
</file>