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ydocs\Projecten\Innovaties collectiemanagement\Special collections\Special collection sla\Data\Sequence data TKI\"/>
    </mc:Choice>
  </mc:AlternateContent>
  <xr:revisionPtr revIDLastSave="0" documentId="13_ncr:1_{87E71559-4FA6-4C13-B6F8-7839D2BF2849}" xr6:coauthVersionLast="47" xr6:coauthVersionMax="47" xr10:uidLastSave="{00000000-0000-0000-0000-000000000000}"/>
  <bookViews>
    <workbookView xWindow="-108" yWindow="-108" windowWidth="23256" windowHeight="12576" activeTab="1" xr2:uid="{85A9BAB1-8D9B-4DC4-8FF4-01EDBEC539BA}"/>
  </bookViews>
  <sheets>
    <sheet name="Links" sheetId="2" r:id="rId1"/>
    <sheet name="Tab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51" i="1"/>
  <c r="F16" i="1"/>
  <c r="E16" i="1"/>
  <c r="D73" i="1" l="1"/>
  <c r="F73" i="1"/>
  <c r="E73" i="1"/>
  <c r="B73" i="1"/>
  <c r="A73" i="1"/>
  <c r="B51" i="1"/>
  <c r="A51" i="1"/>
  <c r="D51" i="1"/>
  <c r="F100" i="1"/>
  <c r="E100" i="1"/>
  <c r="B100" i="1"/>
  <c r="A100" i="1"/>
  <c r="F95" i="1"/>
  <c r="E95" i="1"/>
  <c r="B95" i="1"/>
  <c r="A95" i="1"/>
  <c r="E94" i="1"/>
  <c r="B94" i="1"/>
  <c r="A94" i="1"/>
  <c r="E93" i="1"/>
  <c r="B93" i="1"/>
  <c r="A93" i="1"/>
  <c r="D91" i="1"/>
  <c r="F91" i="1"/>
  <c r="E91" i="1"/>
  <c r="B91" i="1"/>
  <c r="A91" i="1"/>
  <c r="F80" i="1"/>
  <c r="E80" i="1"/>
  <c r="D80" i="1"/>
  <c r="B80" i="1"/>
  <c r="A80" i="1"/>
  <c r="D79" i="1"/>
  <c r="F79" i="1"/>
  <c r="E79" i="1"/>
  <c r="B79" i="1"/>
  <c r="A79" i="1"/>
  <c r="E78" i="1"/>
  <c r="B78" i="1"/>
  <c r="A78" i="1"/>
  <c r="F74" i="1"/>
  <c r="D74" i="1"/>
  <c r="E74" i="1"/>
  <c r="B74" i="1"/>
  <c r="A74" i="1"/>
  <c r="E67" i="1"/>
  <c r="B67" i="1"/>
  <c r="A67" i="1"/>
  <c r="E48" i="1"/>
  <c r="B48" i="1"/>
  <c r="A48" i="1"/>
  <c r="E46" i="1"/>
  <c r="B46" i="1"/>
  <c r="A46" i="1"/>
  <c r="E45" i="1"/>
  <c r="B45" i="1"/>
  <c r="A45" i="1"/>
  <c r="E40" i="1"/>
  <c r="B40" i="1"/>
  <c r="A40" i="1"/>
  <c r="E34" i="1"/>
  <c r="B34" i="1"/>
  <c r="A34" i="1"/>
  <c r="E32" i="1"/>
  <c r="B32" i="1"/>
  <c r="A32" i="1"/>
  <c r="E31" i="1"/>
  <c r="B31" i="1"/>
  <c r="A31" i="1"/>
  <c r="E28" i="1"/>
  <c r="B28" i="1"/>
  <c r="A28" i="1"/>
  <c r="E26" i="1"/>
  <c r="B26" i="1"/>
  <c r="A26" i="1"/>
  <c r="E22" i="1"/>
  <c r="B22" i="1"/>
  <c r="A22" i="1"/>
  <c r="E20" i="1"/>
  <c r="B20" i="1"/>
  <c r="A20" i="1"/>
  <c r="E17" i="1"/>
  <c r="B17" i="1"/>
  <c r="A17" i="1"/>
  <c r="E11" i="1"/>
  <c r="B11" i="1"/>
  <c r="A11" i="1"/>
  <c r="E6" i="1"/>
  <c r="B6" i="1"/>
  <c r="A6" i="1"/>
  <c r="E5" i="1"/>
  <c r="B5" i="1"/>
  <c r="A5" i="1"/>
  <c r="E4" i="1"/>
  <c r="B4" i="1"/>
  <c r="A4" i="1"/>
  <c r="E3" i="1"/>
  <c r="B3" i="1"/>
  <c r="A3" i="1"/>
  <c r="E65" i="1"/>
  <c r="B65" i="1"/>
  <c r="A65" i="1"/>
  <c r="D83" i="1"/>
  <c r="F83" i="1"/>
  <c r="E83" i="1"/>
  <c r="B83" i="1"/>
  <c r="A83" i="1"/>
  <c r="E82" i="1"/>
  <c r="B82" i="1"/>
  <c r="A82" i="1"/>
  <c r="F101" i="1"/>
  <c r="E101" i="1"/>
  <c r="B101" i="1"/>
  <c r="A101" i="1"/>
  <c r="F99" i="1"/>
  <c r="E99" i="1"/>
  <c r="B99" i="1"/>
  <c r="A99" i="1"/>
  <c r="F98" i="1"/>
  <c r="E98" i="1"/>
  <c r="B98" i="1"/>
  <c r="A98" i="1"/>
  <c r="F97" i="1"/>
  <c r="E97" i="1"/>
  <c r="B97" i="1"/>
  <c r="A97" i="1"/>
  <c r="F96" i="1"/>
  <c r="E96" i="1"/>
  <c r="B96" i="1"/>
  <c r="A96" i="1"/>
  <c r="E92" i="1"/>
  <c r="B92" i="1"/>
  <c r="A92" i="1"/>
  <c r="F90" i="1" l="1"/>
  <c r="E90" i="1"/>
  <c r="B90" i="1"/>
  <c r="A90" i="1"/>
  <c r="E89" i="1"/>
  <c r="B89" i="1"/>
  <c r="A89" i="1"/>
  <c r="E88" i="1"/>
  <c r="B88" i="1"/>
  <c r="A88" i="1"/>
  <c r="F87" i="1"/>
  <c r="D87" i="1"/>
  <c r="E87" i="1"/>
  <c r="B87" i="1"/>
  <c r="A87" i="1"/>
  <c r="E86" i="1"/>
  <c r="B86" i="1"/>
  <c r="A86" i="1"/>
  <c r="E85" i="1"/>
  <c r="B85" i="1"/>
  <c r="A85" i="1"/>
  <c r="E84" i="1"/>
  <c r="B84" i="1"/>
  <c r="A84" i="1"/>
  <c r="D81" i="1"/>
  <c r="F81" i="1"/>
  <c r="E81" i="1"/>
  <c r="B81" i="1"/>
  <c r="A81" i="1"/>
  <c r="E77" i="1"/>
  <c r="B77" i="1"/>
  <c r="A77" i="1"/>
  <c r="E76" i="1"/>
  <c r="B76" i="1"/>
  <c r="A76" i="1"/>
  <c r="E75" i="1"/>
  <c r="B75" i="1"/>
  <c r="A75" i="1"/>
  <c r="F72" i="1"/>
  <c r="D72" i="1"/>
  <c r="E72" i="1"/>
  <c r="B72" i="1"/>
  <c r="A72" i="1"/>
  <c r="E71" i="1" l="1"/>
  <c r="B71" i="1"/>
  <c r="A71" i="1"/>
  <c r="E70" i="1"/>
  <c r="B70" i="1"/>
  <c r="A70" i="1"/>
  <c r="E69" i="1"/>
  <c r="B69" i="1"/>
  <c r="A69" i="1"/>
  <c r="E68" i="1"/>
  <c r="B68" i="1"/>
  <c r="A68" i="1"/>
  <c r="E50" i="1"/>
  <c r="B50" i="1"/>
  <c r="A50" i="1"/>
  <c r="E49" i="1"/>
  <c r="B49" i="1"/>
  <c r="A49" i="1"/>
  <c r="E47" i="1"/>
  <c r="B47" i="1"/>
  <c r="A47" i="1"/>
  <c r="E44" i="1"/>
  <c r="B44" i="1"/>
  <c r="A44" i="1"/>
  <c r="E43" i="1"/>
  <c r="B43" i="1"/>
  <c r="A43" i="1"/>
  <c r="E42" i="1"/>
  <c r="B42" i="1"/>
  <c r="A42" i="1"/>
  <c r="E41" i="1"/>
  <c r="B41" i="1"/>
  <c r="A41" i="1"/>
  <c r="E39" i="1"/>
  <c r="B39" i="1"/>
  <c r="A39" i="1"/>
  <c r="E38" i="1"/>
  <c r="B38" i="1"/>
  <c r="A38" i="1"/>
  <c r="E37" i="1"/>
  <c r="B37" i="1"/>
  <c r="A37" i="1"/>
  <c r="E36" i="1"/>
  <c r="B36" i="1"/>
  <c r="A36" i="1"/>
  <c r="E35" i="1"/>
  <c r="B35" i="1"/>
  <c r="A35" i="1"/>
  <c r="E33" i="1"/>
  <c r="B33" i="1"/>
  <c r="A33" i="1"/>
  <c r="E30" i="1"/>
  <c r="B30" i="1"/>
  <c r="A30" i="1"/>
  <c r="E29" i="1" l="1"/>
  <c r="B29" i="1"/>
  <c r="A29" i="1"/>
  <c r="E27" i="1"/>
  <c r="B27" i="1"/>
  <c r="A27" i="1"/>
  <c r="E25" i="1"/>
  <c r="B25" i="1"/>
  <c r="A25" i="1"/>
  <c r="E23" i="1"/>
  <c r="E24" i="1"/>
  <c r="B24" i="1"/>
  <c r="A24" i="1"/>
  <c r="F24" i="1"/>
  <c r="D24" i="1"/>
  <c r="B23" i="1"/>
  <c r="A23" i="1"/>
  <c r="E21" i="1" l="1"/>
  <c r="B21" i="1"/>
  <c r="A21" i="1"/>
  <c r="E19" i="1"/>
  <c r="B19" i="1"/>
  <c r="A19" i="1"/>
  <c r="E18" i="1"/>
  <c r="B18" i="1"/>
  <c r="A18" i="1"/>
  <c r="B16" i="1"/>
  <c r="A16" i="1"/>
  <c r="D16" i="1"/>
  <c r="E15" i="1"/>
  <c r="B15" i="1"/>
  <c r="A15" i="1"/>
  <c r="E14" i="1"/>
  <c r="B14" i="1"/>
  <c r="A14" i="1"/>
  <c r="E13" i="1"/>
  <c r="B13" i="1"/>
  <c r="A13" i="1"/>
  <c r="E12" i="1"/>
  <c r="B12" i="1"/>
  <c r="A12" i="1"/>
  <c r="E9" i="1"/>
  <c r="E8" i="1"/>
  <c r="E7" i="1"/>
  <c r="E2" i="1"/>
  <c r="E66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10" i="1"/>
  <c r="F10" i="1"/>
  <c r="B10" i="1" l="1"/>
  <c r="A10" i="1"/>
  <c r="B9" i="1"/>
  <c r="A9" i="1"/>
  <c r="B8" i="1"/>
  <c r="A8" i="1"/>
  <c r="B7" i="1"/>
  <c r="A7" i="1"/>
  <c r="A2" i="1"/>
  <c r="B2" i="1"/>
  <c r="B66" i="1"/>
  <c r="A66" i="1"/>
  <c r="A64" i="1"/>
  <c r="B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2" i="2"/>
  <c r="B3" i="2" l="1"/>
  <c r="D94" i="1" l="1"/>
  <c r="D93" i="1"/>
  <c r="D92" i="1"/>
  <c r="D89" i="1"/>
  <c r="D88" i="1"/>
  <c r="D86" i="1"/>
  <c r="D85" i="1"/>
  <c r="D84" i="1"/>
  <c r="D82" i="1"/>
  <c r="D78" i="1"/>
  <c r="D77" i="1"/>
  <c r="D76" i="1"/>
  <c r="D75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5" i="1"/>
  <c r="D14" i="1"/>
  <c r="D13" i="1"/>
  <c r="D12" i="1"/>
  <c r="D11" i="1"/>
  <c r="D9" i="1"/>
  <c r="D8" i="1"/>
  <c r="D7" i="1"/>
  <c r="D6" i="1"/>
  <c r="D5" i="1"/>
  <c r="D4" i="1"/>
  <c r="D3" i="1"/>
  <c r="D2" i="1"/>
  <c r="F94" i="1"/>
  <c r="F93" i="1"/>
  <c r="F92" i="1"/>
  <c r="F89" i="1"/>
  <c r="F88" i="1"/>
  <c r="F86" i="1"/>
  <c r="F85" i="1"/>
  <c r="F84" i="1"/>
  <c r="F82" i="1"/>
  <c r="F78" i="1"/>
  <c r="F77" i="1"/>
  <c r="F76" i="1"/>
  <c r="F75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5" i="1"/>
  <c r="F14" i="1"/>
  <c r="F13" i="1"/>
  <c r="F12" i="1"/>
  <c r="F11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<sst xmlns="http://schemas.openxmlformats.org/spreadsheetml/2006/main" count="109" uniqueCount="109">
  <si>
    <t>TKI-006</t>
  </si>
  <si>
    <t>TKI-019</t>
  </si>
  <si>
    <t>TKI-026</t>
  </si>
  <si>
    <t>TKI-036</t>
  </si>
  <si>
    <t>TKI-041</t>
  </si>
  <si>
    <t>TKI-042</t>
  </si>
  <si>
    <t>TKI-043</t>
  </si>
  <si>
    <t>TKI-048</t>
  </si>
  <si>
    <t>TKI-064</t>
  </si>
  <si>
    <t>TKI-065</t>
  </si>
  <si>
    <t>TKI-081</t>
  </si>
  <si>
    <t>TKI-083</t>
  </si>
  <si>
    <t>TKI-088</t>
  </si>
  <si>
    <t>TKI-092</t>
  </si>
  <si>
    <t>TKI-093</t>
  </si>
  <si>
    <t>TKI-095</t>
  </si>
  <si>
    <t>TKI-107</t>
  </si>
  <si>
    <t>TKI-110</t>
  </si>
  <si>
    <t>TKI-113</t>
  </si>
  <si>
    <t>TKI-117</t>
  </si>
  <si>
    <t>TKI-118</t>
  </si>
  <si>
    <t>TKI-122</t>
  </si>
  <si>
    <t>TKI-134</t>
  </si>
  <si>
    <t>TKI-135</t>
  </si>
  <si>
    <t>TKI-137</t>
  </si>
  <si>
    <t>TKI-138</t>
  </si>
  <si>
    <t>TKI-139</t>
  </si>
  <si>
    <t>TKI-140</t>
  </si>
  <si>
    <t>TKI-150</t>
  </si>
  <si>
    <t>TKI-157</t>
  </si>
  <si>
    <t>TKI-160</t>
  </si>
  <si>
    <t>TKI-184</t>
  </si>
  <si>
    <t>TKI-194</t>
  </si>
  <si>
    <t>TKI-195</t>
  </si>
  <si>
    <t>TKI-197</t>
  </si>
  <si>
    <t>TKI-202</t>
  </si>
  <si>
    <t>TKI-204</t>
  </si>
  <si>
    <t>TKI-222</t>
  </si>
  <si>
    <t>TKI-232</t>
  </si>
  <si>
    <t>TKI-234</t>
  </si>
  <si>
    <t>TKI-252</t>
  </si>
  <si>
    <t>TKI-257</t>
  </si>
  <si>
    <t>TKI-260</t>
  </si>
  <si>
    <t>TKI-266</t>
  </si>
  <si>
    <t>TKI-275</t>
  </si>
  <si>
    <t>TKI-286</t>
  </si>
  <si>
    <t>TKI-338</t>
  </si>
  <si>
    <t>TKI-339</t>
  </si>
  <si>
    <t>TKI-340</t>
  </si>
  <si>
    <t>TKI-342</t>
  </si>
  <si>
    <t>TKI-343</t>
  </si>
  <si>
    <t>TKI-344</t>
  </si>
  <si>
    <t>TKI-345</t>
  </si>
  <si>
    <t>TKI-355</t>
  </si>
  <si>
    <t>TKI-364</t>
  </si>
  <si>
    <t>TKI-366</t>
  </si>
  <si>
    <t>TKI-369</t>
  </si>
  <si>
    <t>TKI-374</t>
  </si>
  <si>
    <t>TKI-376</t>
  </si>
  <si>
    <t>TKI-379</t>
  </si>
  <si>
    <t>TKI-382</t>
  </si>
  <si>
    <t>TKI-383</t>
  </si>
  <si>
    <t>TKI-391</t>
  </si>
  <si>
    <t>TKI-395</t>
  </si>
  <si>
    <t>TKI-404</t>
  </si>
  <si>
    <t>TKI-406</t>
  </si>
  <si>
    <t>TKI-407</t>
  </si>
  <si>
    <t>TKI-409</t>
  </si>
  <si>
    <t>TKI-410</t>
  </si>
  <si>
    <t>TKI-420</t>
  </si>
  <si>
    <t>TKI-422</t>
  </si>
  <si>
    <t>TKI-425</t>
  </si>
  <si>
    <t>TKI-427</t>
  </si>
  <si>
    <t>TKI-454</t>
  </si>
  <si>
    <t>TKI-464</t>
  </si>
  <si>
    <t>TKI-465</t>
  </si>
  <si>
    <t>TKI-466</t>
  </si>
  <si>
    <t>TKI-468</t>
  </si>
  <si>
    <t>TKI-469</t>
  </si>
  <si>
    <t>TKI-473</t>
  </si>
  <si>
    <t>TKI-474</t>
  </si>
  <si>
    <t>TKI-477</t>
  </si>
  <si>
    <t>Accession code</t>
  </si>
  <si>
    <t>SSD line CGN</t>
  </si>
  <si>
    <t>SSD line              DOI</t>
  </si>
  <si>
    <t>Accession              DOI</t>
  </si>
  <si>
    <t>Links</t>
  </si>
  <si>
    <t>European Nucleotide Archive</t>
  </si>
  <si>
    <t>BioProject</t>
  </si>
  <si>
    <t>ENA          read files</t>
  </si>
  <si>
    <t>TKI-052</t>
  </si>
  <si>
    <t>TKI-412</t>
  </si>
  <si>
    <t>TKI-442</t>
  </si>
  <si>
    <t>TKI-467</t>
  </si>
  <si>
    <t>TKI-471</t>
  </si>
  <si>
    <t>TKI-485</t>
  </si>
  <si>
    <t>TKI-486</t>
  </si>
  <si>
    <t>TKI-488</t>
  </si>
  <si>
    <t>TKI-489</t>
  </si>
  <si>
    <t>TKI-493</t>
  </si>
  <si>
    <t>TKI-460</t>
  </si>
  <si>
    <t>TKI-419</t>
  </si>
  <si>
    <t>TKI-431</t>
  </si>
  <si>
    <t>TKI-434</t>
  </si>
  <si>
    <t>TKI-472</t>
  </si>
  <si>
    <t>TKI-478</t>
  </si>
  <si>
    <t>TKI-492</t>
  </si>
  <si>
    <t>TKI-414</t>
  </si>
  <si>
    <t xml:space="preserve">ENA           sample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</si>
</sst>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Font="1" applyBorder="1"/>
    <xf numFmtId="0" fontId="0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2" fillId="0" borderId="0" xfId="1" applyNumberFormat="1"/>
    <xf numFmtId="0" fontId="0" fillId="0" borderId="0" xfId="0" applyNumberFormat="1" applyFont="1" applyBorder="1"/>
    <xf numFmtId="0" fontId="2" fillId="0" borderId="0" xfId="1" applyBorder="1"/>
    <xf numFmtId="0" fontId="0" fillId="0" borderId="0" xfId="0" applyFont="1"/>
    <xf numFmtId="0" fontId="2" fillId="0" borderId="0" xfId="1"/>
    <xf numFmtId="0" fontId="3" fillId="2" borderId="1" xfId="0" applyFont="1" applyFill="1" applyBorder="1"/>
    <xf numFmtId="0" fontId="0" fillId="2" borderId="1" xfId="0" applyFont="1" applyFill="1" applyBorder="1"/>
    <xf numFmtId="0" fontId="2" fillId="0" borderId="0" xfId="1" applyNumberFormat="1" applyFont="1"/>
    <xf numFmtId="0" fontId="0" fillId="0" borderId="0" xfId="0" applyFont="1" applyFill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1A7A7-0BBE-44FD-A4F2-36BC3F6622F0}">
  <dimension ref="A1:E4"/>
  <sheetViews>
    <sheetView workbookViewId="0">
      <selection activeCell="A5" sqref="A5"/>
    </sheetView>
  </sheetViews>
  <sheetFormatPr defaultColWidth="8.6640625" defaultRowHeight="14.4" x14ac:dyDescent="0.3"/>
  <cols>
    <col min="1" max="1" width="26.21875" style="9" customWidth="1"/>
    <col min="2" max="2" width="21.44140625" style="9" customWidth="1"/>
    <col min="3" max="6" width="8.6640625" style="9"/>
    <col min="7" max="7" width="10.88671875" style="9" customWidth="1"/>
    <col min="8" max="16384" width="8.6640625" style="9"/>
  </cols>
  <sheetData>
    <row r="1" spans="1:5" x14ac:dyDescent="0.3">
      <c r="A1" s="11" t="s">
        <v>86</v>
      </c>
      <c r="B1" s="12"/>
    </row>
    <row r="2" spans="1:5" x14ac:dyDescent="0.3">
      <c r="A2" s="9" t="s">
        <v>87</v>
      </c>
      <c r="B2" s="6" t="str">
        <f>HYPERLINK("https://www.ebi.ac.uk/ena/","ENA")</f>
        <v>ENA</v>
      </c>
      <c r="E2" s="13"/>
    </row>
    <row r="3" spans="1:5" x14ac:dyDescent="0.3">
      <c r="A3" s="9" t="s">
        <v>88</v>
      </c>
      <c r="B3" s="6" t="str">
        <f>HYPERLINK("https://www.ebi.ac.uk/ena/browser/view/PRJEB36060","PRJEB36060")</f>
        <v>PRJEB36060</v>
      </c>
    </row>
    <row r="4" spans="1:5" x14ac:dyDescent="0.3">
      <c r="A4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832E-C6C4-4973-92CF-81F3F5AC0B54}">
  <dimension ref="A1:I106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8.6640625" defaultRowHeight="14.4" x14ac:dyDescent="0.3"/>
  <cols>
    <col min="1" max="1" width="14.88671875" style="7" customWidth="1"/>
    <col min="2" max="2" width="12.6640625" customWidth="1"/>
    <col min="3" max="3" width="8.5546875" style="2" customWidth="1"/>
    <col min="4" max="4" width="15.6640625" style="2" customWidth="1"/>
    <col min="5" max="5" width="11.44140625" style="2" customWidth="1"/>
    <col min="6" max="6" width="15.88671875" style="2" customWidth="1"/>
    <col min="7" max="16384" width="8.6640625" style="2"/>
  </cols>
  <sheetData>
    <row r="1" spans="1:9" ht="27" customHeight="1" x14ac:dyDescent="0.3">
      <c r="A1" s="4" t="s">
        <v>108</v>
      </c>
      <c r="B1" s="5" t="s">
        <v>89</v>
      </c>
      <c r="C1" s="1" t="s">
        <v>83</v>
      </c>
      <c r="D1" s="1" t="s">
        <v>84</v>
      </c>
      <c r="E1" s="1" t="s">
        <v>82</v>
      </c>
      <c r="F1" s="4" t="s">
        <v>85</v>
      </c>
    </row>
    <row r="2" spans="1:9" x14ac:dyDescent="0.3">
      <c r="A2" s="6" t="str">
        <f>HYPERLINK("https://www.ebi.ac.uk/ena/browser/view/SAMEA6460610","SAMEA6460610")</f>
        <v>SAMEA6460610</v>
      </c>
      <c r="B2" s="10" t="str">
        <f>HYPERLINK("https://www.ebi.ac.uk/ena/browser/view/SAMEA6460610?show=reads","WGS_TKI-006")</f>
        <v>WGS_TKI-006</v>
      </c>
      <c r="C2" s="3" t="s">
        <v>0</v>
      </c>
      <c r="D2" s="8" t="str">
        <f>HYPERLINK("https://dx.doi.org/10.18730/JDTT6","10.18730/JDTT6")</f>
        <v>10.18730/JDTT6</v>
      </c>
      <c r="E2" s="8" t="str">
        <f>HYPERLINK("https://cgngenis.wur.nl/accessiondetails/CGN04613","CGN04613")</f>
        <v>CGN04613</v>
      </c>
      <c r="F2" s="8" t="str">
        <f>HYPERLINK("https://dx.doi.org/10.18730/17XH~","10.18730/17XH~")</f>
        <v>10.18730/17XH~</v>
      </c>
    </row>
    <row r="3" spans="1:9" x14ac:dyDescent="0.3">
      <c r="A3" s="6" t="str">
        <f>HYPERLINK("https://www.ebi.ac.uk/ena/browser/view/SAMEA6460611","SAMEA6460611")</f>
        <v>SAMEA6460611</v>
      </c>
      <c r="B3" s="10" t="str">
        <f>HYPERLINK("https://www.ebi.ac.uk/ena/browser/view/SAMEA6460611?show=reads","WGS_TKI-019")</f>
        <v>WGS_TKI-019</v>
      </c>
      <c r="C3" s="3" t="s">
        <v>1</v>
      </c>
      <c r="D3" s="8" t="str">
        <f>HYPERLINK("https://dx.doi.org/10.18730/JDV3F","10.18730/JDV3F")</f>
        <v>10.18730/JDV3F</v>
      </c>
      <c r="E3" s="8" t="str">
        <f>HYPERLINK("https://cgngenis.wur.nl/accessiondetails/CGN05140","CGN05140")</f>
        <v>CGN05140</v>
      </c>
      <c r="F3" s="8" t="str">
        <f>HYPERLINK("https://dx.doi.org/10.18730/17WD$","10.18730/17WD$")</f>
        <v>10.18730/17WD$</v>
      </c>
    </row>
    <row r="4" spans="1:9" x14ac:dyDescent="0.3">
      <c r="A4" s="6" t="str">
        <f>HYPERLINK("https://www.ebi.ac.uk/ena/browser/view/SAMEA6460612","SAMEA6460612")</f>
        <v>SAMEA6460612</v>
      </c>
      <c r="B4" s="10" t="str">
        <f>HYPERLINK("https://www.ebi.ac.uk/ena/browser/view/SAMEA6460612?show=reads","WGS_TKI-026")</f>
        <v>WGS_TKI-026</v>
      </c>
      <c r="C4" s="3" t="s">
        <v>2</v>
      </c>
      <c r="D4" s="8" t="str">
        <f>HYPERLINK("https://dx.doi.org/10.18730/JDVAP","10.18730/JDVAP")</f>
        <v>10.18730/JDVAP</v>
      </c>
      <c r="E4" s="8" t="str">
        <f>HYPERLINK("https://cgngenis.wur.nl/accessiondetails/CGN05813","CGN05813")</f>
        <v>CGN05813</v>
      </c>
      <c r="F4" s="8" t="str">
        <f>HYPERLINK("https://dx.doi.org/10.18730/17WFU","10.18730/17WFU")</f>
        <v>10.18730/17WFU</v>
      </c>
    </row>
    <row r="5" spans="1:9" x14ac:dyDescent="0.3">
      <c r="A5" s="6" t="str">
        <f>HYPERLINK("https://www.ebi.ac.uk/ena/browser/view/SAMEA6460613","SAMEA6460613")</f>
        <v>SAMEA6460613</v>
      </c>
      <c r="B5" s="10" t="str">
        <f>HYPERLINK("https://www.ebi.ac.uk/ena/browser/view/SAMEA6460613?show=reads","WGS_TKI-036")</f>
        <v>WGS_TKI-036</v>
      </c>
      <c r="C5" s="3" t="s">
        <v>3</v>
      </c>
      <c r="D5" s="8" t="str">
        <f>HYPERLINK("https://dx.doi.org/10.18730/JDVKZ","10.18730/JDVKZ")</f>
        <v>10.18730/JDVKZ</v>
      </c>
      <c r="E5" s="8" t="str">
        <f>HYPERLINK("https://cgngenis.wur.nl/accessiondetails/CGN09380","CGN09380")</f>
        <v>CGN09380</v>
      </c>
      <c r="F5" s="8" t="str">
        <f>HYPERLINK("https://dx.doi.org/10.18730/1BSWG","10.18730/1BSWG")</f>
        <v>10.18730/1BSWG</v>
      </c>
    </row>
    <row r="6" spans="1:9" x14ac:dyDescent="0.3">
      <c r="A6" s="6" t="str">
        <f>HYPERLINK("https://www.ebi.ac.uk/ena/browser/view/SAMEA6460614","SAMEA6460614")</f>
        <v>SAMEA6460614</v>
      </c>
      <c r="B6" s="10" t="str">
        <f>HYPERLINK("https://www.ebi.ac.uk/ena/browser/view/SAMEA6460614?show=reads","WGS_TKI-041")</f>
        <v>WGS_TKI-041</v>
      </c>
      <c r="C6" s="3" t="s">
        <v>4</v>
      </c>
      <c r="D6" s="8" t="str">
        <f>HYPERLINK("https://dx.doi.org/10.18730/JDVRU","10.18730/JDVRU")</f>
        <v>10.18730/JDVRU</v>
      </c>
      <c r="E6" s="8" t="str">
        <f>HYPERLINK("https://cgngenis.wur.nl/accessiondetails/CGN10966","CGN10966")</f>
        <v>CGN10966</v>
      </c>
      <c r="F6" s="8" t="str">
        <f>HYPERLINK("https://dx.doi.org/10.18730/1BWTU","10.18730/1BWTU")</f>
        <v>10.18730/1BWTU</v>
      </c>
    </row>
    <row r="7" spans="1:9" x14ac:dyDescent="0.3">
      <c r="A7" s="6" t="str">
        <f>HYPERLINK("https://www.ebi.ac.uk/ena/browser/view/SAMEA6460615","SAMEA6460615")</f>
        <v>SAMEA6460615</v>
      </c>
      <c r="B7" s="10" t="str">
        <f>HYPERLINK("https://www.ebi.ac.uk/ena/browser/view/SAMEA6460615?show=reads","WGS_TKI-042")</f>
        <v>WGS_TKI-042</v>
      </c>
      <c r="C7" s="3" t="s">
        <v>5</v>
      </c>
      <c r="D7" s="8" t="str">
        <f>HYPERLINK("https://dx.doi.org/10.18730/JDVS0","10.18730/JDVS0")</f>
        <v>10.18730/JDVS0</v>
      </c>
      <c r="E7" s="8" t="str">
        <f>HYPERLINK("https://cgngenis.wur.nl/accessiondetails/CGN11338","CGN11338")</f>
        <v>CGN11338</v>
      </c>
      <c r="F7" s="8" t="str">
        <f>HYPERLINK("https://dx.doi.org/10.18730/1BSRC","10.18730/1BSRC")</f>
        <v>10.18730/1BSRC</v>
      </c>
    </row>
    <row r="8" spans="1:9" x14ac:dyDescent="0.3">
      <c r="A8" s="6" t="str">
        <f>HYPERLINK("https://www.ebi.ac.uk/ena/browser/view/SAMEA6460616","SAMEA6460616")</f>
        <v>SAMEA6460616</v>
      </c>
      <c r="B8" s="10" t="str">
        <f>HYPERLINK("https://www.ebi.ac.uk/ena/browser/view/SAMEA6460616?show=reads","WGS_TKI-043")</f>
        <v>WGS_TKI-043</v>
      </c>
      <c r="C8" s="3" t="s">
        <v>6</v>
      </c>
      <c r="D8" s="8" t="str">
        <f>HYPERLINK("https://dx.doi.org/10.18730/JDVT1","10.18730/JDVT1")</f>
        <v>10.18730/JDVT1</v>
      </c>
      <c r="E8" s="8" t="str">
        <f>HYPERLINK("https://cgngenis.wur.nl/accessiondetails/CGN11340","CGN11340")</f>
        <v>CGN11340</v>
      </c>
      <c r="F8" s="8" t="str">
        <f>HYPERLINK("https://dx.doi.org/10.18730/1BSTE","10.18730/1BSTE")</f>
        <v>10.18730/1BSTE</v>
      </c>
    </row>
    <row r="9" spans="1:9" x14ac:dyDescent="0.3">
      <c r="A9" s="6" t="str">
        <f>HYPERLINK("https://www.ebi.ac.uk/ena/browser/view/SAMEA6460617","SAMEA6460617")</f>
        <v>SAMEA6460617</v>
      </c>
      <c r="B9" s="10" t="str">
        <f>HYPERLINK("https://www.ebi.ac.uk/ena/browser/view/SAMEA6460617?show=reads","WGS_TKI-048")</f>
        <v>WGS_TKI-048</v>
      </c>
      <c r="C9" s="3" t="s">
        <v>7</v>
      </c>
      <c r="D9" s="8" t="str">
        <f>HYPERLINK("https://dx.doi.org/10.18730/JDVY5","10.18730/JDVY5")</f>
        <v>10.18730/JDVY5</v>
      </c>
      <c r="E9" s="8" t="str">
        <f>HYPERLINK("https://cgngenis.wur.nl/accessiondetails/CGN11403","CGN11403")</f>
        <v>CGN11403</v>
      </c>
      <c r="F9" s="8" t="str">
        <f>HYPERLINK("https://dx.doi.org/10.18730/1BWS=","10.18730/1BWS=")</f>
        <v>10.18730/1BWS=</v>
      </c>
    </row>
    <row r="10" spans="1:9" x14ac:dyDescent="0.3">
      <c r="A10" s="6" t="str">
        <f>HYPERLINK("https://www.ebi.ac.uk/ena/browser/view/SAMEA6460618","SAMEA6460618")</f>
        <v>SAMEA6460618</v>
      </c>
      <c r="B10" s="10" t="str">
        <f>HYPERLINK("https://www.ebi.ac.uk/ena/browser/view/SAMEA6460618?show=reads","WGS_TKI-052")</f>
        <v>WGS_TKI-052</v>
      </c>
      <c r="C10" s="3" t="s">
        <v>90</v>
      </c>
      <c r="D10" s="8"/>
      <c r="E10" s="8" t="str">
        <f>HYPERLINK("https://cgngenis.wur.nl/accessiondetails/CGN14317","CGN14317")</f>
        <v>CGN14317</v>
      </c>
      <c r="F10" s="8" t="str">
        <f>HYPERLINK("https://dx.doi.org/10.18730/1E5K$","10.18730/1E5K$")</f>
        <v>10.18730/1E5K$</v>
      </c>
      <c r="H10" s="8"/>
    </row>
    <row r="11" spans="1:9" x14ac:dyDescent="0.3">
      <c r="A11" s="6" t="str">
        <f>HYPERLINK("https://www.ebi.ac.uk/ena/browser/view/SAMEA6460619","SAMEA6460619")</f>
        <v>SAMEA6460619</v>
      </c>
      <c r="B11" s="10" t="str">
        <f>HYPERLINK("https://www.ebi.ac.uk/ena/browser/view/SAMEA6460619?show=reads","WGS_TKI-064")</f>
        <v>WGS_TKI-064</v>
      </c>
      <c r="C11" s="3" t="s">
        <v>8</v>
      </c>
      <c r="D11" s="8" t="str">
        <f>HYPERLINK("https://dx.doi.org/10.18730/JDWBJ","10.18730/JDWBJ")</f>
        <v>10.18730/JDWBJ</v>
      </c>
      <c r="E11" s="8" t="str">
        <f>HYPERLINK("https://cgngenis.wur.nl/accessiondetails/CGN20716","CGN20716")</f>
        <v>CGN20716</v>
      </c>
      <c r="F11" s="8" t="str">
        <f>HYPERLINK("https://dx.doi.org/10.18730/1PB33","10.18730/1PB33")</f>
        <v>10.18730/1PB33</v>
      </c>
    </row>
    <row r="12" spans="1:9" x14ac:dyDescent="0.3">
      <c r="A12" s="6" t="str">
        <f>HYPERLINK("https://www.ebi.ac.uk/ena/browser/view/SAMEA6460620","SAMEA6460620")</f>
        <v>SAMEA6460620</v>
      </c>
      <c r="B12" s="10" t="str">
        <f>HYPERLINK("https://www.ebi.ac.uk/ena/browser/view/SAMEA6460620?show=reads","WGS_TKI-065")</f>
        <v>WGS_TKI-065</v>
      </c>
      <c r="C12" s="3" t="s">
        <v>9</v>
      </c>
      <c r="D12" s="8" t="str">
        <f>HYPERLINK("https://dx.doi.org/10.18730/JDWCK","10.18730/JDWCK")</f>
        <v>10.18730/JDWCK</v>
      </c>
      <c r="E12" s="8" t="str">
        <f>HYPERLINK("https://cgngenis.wur.nl/accessiondetails/CGN24530","CGN24530")</f>
        <v>CGN24530</v>
      </c>
      <c r="F12" s="8" t="str">
        <f>HYPERLINK("https://dx.doi.org/10.18730/10Z7Q","10.18730/10Z7Q")</f>
        <v>10.18730/10Z7Q</v>
      </c>
    </row>
    <row r="13" spans="1:9" x14ac:dyDescent="0.3">
      <c r="A13" s="6" t="str">
        <f>HYPERLINK("https://www.ebi.ac.uk/ena/browser/view/SAMEA6460621","SAMEA6460621")</f>
        <v>SAMEA6460621</v>
      </c>
      <c r="B13" s="10" t="str">
        <f>HYPERLINK("https://www.ebi.ac.uk/ena/browser/view/SAMEA6460621?show=reads","WGS_TKI-081")</f>
        <v>WGS_TKI-081</v>
      </c>
      <c r="C13" s="3" t="s">
        <v>10</v>
      </c>
      <c r="D13" s="8" t="str">
        <f>HYPERLINK("https://dx.doi.org/10.18730/JDWW=","10.18730/JDWW=")</f>
        <v>10.18730/JDWW=</v>
      </c>
      <c r="E13" s="8" t="str">
        <f>HYPERLINK("https://cgngenis.wur.nl/accessiondetails/CGN09381","CGN09381")</f>
        <v>CGN09381</v>
      </c>
      <c r="F13" s="8" t="str">
        <f>HYPERLINK("https://dx.doi.org/10.18730/1BT5S","10.18730/1BT5S")</f>
        <v>10.18730/1BT5S</v>
      </c>
    </row>
    <row r="14" spans="1:9" x14ac:dyDescent="0.3">
      <c r="A14" s="6" t="str">
        <f>HYPERLINK("https://www.ebi.ac.uk/ena/browser/view/SAMEA6460622","SAMEA6460622")</f>
        <v>SAMEA6460622</v>
      </c>
      <c r="B14" s="10" t="str">
        <f>HYPERLINK("https://www.ebi.ac.uk/ena/browser/view/SAMEA6460622?show=reads","WGS_TKI-083")</f>
        <v>WGS_TKI-083</v>
      </c>
      <c r="C14" s="3" t="s">
        <v>11</v>
      </c>
      <c r="D14" s="8" t="str">
        <f>HYPERLINK("https://dx.doi.org/10.18730/JDWY0","10.18730/JDWY0")</f>
        <v>10.18730/JDWY0</v>
      </c>
      <c r="E14" s="8" t="str">
        <f>HYPERLINK("https://cgngenis.wur.nl/accessiondetails/CGN11440","CGN11440")</f>
        <v>CGN11440</v>
      </c>
      <c r="F14" s="8" t="str">
        <f>HYPERLINK("https://dx.doi.org/10.18730/1CV36","10.18730/1CV36")</f>
        <v>10.18730/1CV36</v>
      </c>
    </row>
    <row r="15" spans="1:9" x14ac:dyDescent="0.3">
      <c r="A15" s="6" t="str">
        <f>HYPERLINK("https://www.ebi.ac.uk/ena/browser/view/SAMEA6460623","SAMEA6460623")</f>
        <v>SAMEA6460623</v>
      </c>
      <c r="B15" s="10" t="str">
        <f>HYPERLINK("https://www.ebi.ac.uk/ena/browser/view/SAMEA6460623?show=reads","WGS_TKI-088")</f>
        <v>WGS_TKI-088</v>
      </c>
      <c r="C15" s="3" t="s">
        <v>12</v>
      </c>
      <c r="D15" s="8" t="str">
        <f>HYPERLINK("https://dx.doi.org/10.18730/JDX35","10.18730/JDX35")</f>
        <v>10.18730/JDX35</v>
      </c>
      <c r="E15" s="8" t="str">
        <f>HYPERLINK("https://cgngenis.wur.nl/accessiondetails/CGN24676","CGN24676")</f>
        <v>CGN24676</v>
      </c>
      <c r="F15" s="8" t="str">
        <f>HYPERLINK("https://dx.doi.org/10.18730/10YP6","10.18730/10YP6")</f>
        <v>10.18730/10YP6</v>
      </c>
    </row>
    <row r="16" spans="1:9" x14ac:dyDescent="0.3">
      <c r="A16" s="6" t="str">
        <f>HYPERLINK("https://www.ebi.ac.uk/ena/browser/view/SAMEA6460624","SAMEA6460624")</f>
        <v>SAMEA6460624</v>
      </c>
      <c r="B16" s="10" t="str">
        <f>HYPERLINK("https://www.ebi.ac.uk/ena/browser/view/SAMEA6460624?show=reads","WGS_TKI-092")</f>
        <v>WGS_TKI-092</v>
      </c>
      <c r="C16" s="3" t="s">
        <v>13</v>
      </c>
      <c r="D16" s="8" t="str">
        <f>HYPERLINK("https://dx.doi.org/10.18730/JDX79","10.18730/JDX79")</f>
        <v>10.18730/JDX79</v>
      </c>
      <c r="E16" s="8" t="str">
        <f>HYPERLINK("https://cgngenis.wur.nl/accessiondetails/CGN25281","CGN25281")</f>
        <v>CGN25281</v>
      </c>
      <c r="F16" s="8" t="str">
        <f>HYPERLINK("https://dx.doi.org/10.18730/HTNFT","10.18730/HTNFT6")</f>
        <v>10.18730/HTNFT6</v>
      </c>
      <c r="I16" s="15"/>
    </row>
    <row r="17" spans="1:6" x14ac:dyDescent="0.3">
      <c r="A17" s="6" t="str">
        <f>HYPERLINK("https://www.ebi.ac.uk/ena/browser/view/SAMEA6460625","SAMEA6460625")</f>
        <v>SAMEA6460625</v>
      </c>
      <c r="B17" s="10" t="str">
        <f>HYPERLINK("https://www.ebi.ac.uk/ena/browser/view/SAMEA6460625?show=reads","WGS_TKI-093")</f>
        <v>WGS_TKI-093</v>
      </c>
      <c r="C17" s="3" t="s">
        <v>14</v>
      </c>
      <c r="D17" s="8" t="str">
        <f>HYPERLINK("https://dx.doi.org/10.18730/JDX8A","10.18730/JDX8A")</f>
        <v>10.18730/JDX8A</v>
      </c>
      <c r="E17" s="8" t="str">
        <f>HYPERLINK("https://cgngenis.wur.nl/accessiondetails/CGN06018","CGN06018")</f>
        <v>CGN06018</v>
      </c>
      <c r="F17" s="8" t="str">
        <f>HYPERLINK("https://dx.doi.org/10.18730/1AGR*","10.18730/1AGR*")</f>
        <v>10.18730/1AGR*</v>
      </c>
    </row>
    <row r="18" spans="1:6" x14ac:dyDescent="0.3">
      <c r="A18" s="6" t="str">
        <f>HYPERLINK("https://www.ebi.ac.uk/ena/browser/view/SAMEA6460626","SAMEA6460626")</f>
        <v>SAMEA6460626</v>
      </c>
      <c r="B18" s="10" t="str">
        <f>HYPERLINK("https://www.ebi.ac.uk/ena/browser/view/SAMEA6460626?show=reads","WGS_TKI-095")</f>
        <v>WGS_TKI-095</v>
      </c>
      <c r="C18" s="3" t="s">
        <v>15</v>
      </c>
      <c r="D18" s="8" t="str">
        <f>HYPERLINK("https://dx.doi.org/10.18730/JDXAC","10.18730/JDXAC")</f>
        <v>10.18730/JDXAC</v>
      </c>
      <c r="E18" s="8" t="str">
        <f>HYPERLINK("https://cgngenis.wur.nl/accessiondetails/CGN11339","CGN11339")</f>
        <v>CGN11339</v>
      </c>
      <c r="F18" s="8" t="str">
        <f>HYPERLINK("https://dx.doi.org/10.18730/1BSSD","10.18730/1BSSD")</f>
        <v>10.18730/1BSSD</v>
      </c>
    </row>
    <row r="19" spans="1:6" x14ac:dyDescent="0.3">
      <c r="A19" s="6" t="str">
        <f>HYPERLINK("https://www.ebi.ac.uk/ena/browser/view/SAMEA6460627","SAMEA6460627")</f>
        <v>SAMEA6460627</v>
      </c>
      <c r="B19" s="10" t="str">
        <f>HYPERLINK("https://www.ebi.ac.uk/ena/browser/view/SAMEA6460627?show=reads","WGS_TKI-107")</f>
        <v>WGS_TKI-107</v>
      </c>
      <c r="C19" s="3" t="s">
        <v>16</v>
      </c>
      <c r="D19" s="8" t="str">
        <f>HYPERLINK("https://dx.doi.org/10.18730/JDXPR","10.18730/JDXPR")</f>
        <v>10.18730/JDXPR</v>
      </c>
      <c r="E19" s="8" t="str">
        <f>HYPERLINK("https://cgngenis.wur.nl/accessiondetails/CGN05249","CGN05249")</f>
        <v>CGN05249</v>
      </c>
      <c r="F19" s="8" t="str">
        <f>HYPERLINK("https://dx.doi.org/10.18730/186R*","10.18730/186R*")</f>
        <v>10.18730/186R*</v>
      </c>
    </row>
    <row r="20" spans="1:6" x14ac:dyDescent="0.3">
      <c r="A20" s="6" t="str">
        <f>HYPERLINK("https://www.ebi.ac.uk/ena/browser/view/SAMEA6460628","SAMEA6460628")</f>
        <v>SAMEA6460628</v>
      </c>
      <c r="B20" s="10" t="str">
        <f>HYPERLINK("https://www.ebi.ac.uk/ena/browser/view/SAMEA6460628?show=reads","WGS_TKI-110")</f>
        <v>WGS_TKI-110</v>
      </c>
      <c r="C20" s="3" t="s">
        <v>17</v>
      </c>
      <c r="D20" s="8" t="str">
        <f>HYPERLINK("https://dx.doi.org/10.18730/JDXSV","10.18730/JDXSV")</f>
        <v>10.18730/JDXSV</v>
      </c>
      <c r="E20" s="8" t="str">
        <f>HYPERLINK("https://cgngenis.wur.nl/accessiondetails/CGN09375","CGN09375")</f>
        <v>CGN09375</v>
      </c>
      <c r="F20" s="8" t="str">
        <f>HYPERLINK("https://dx.doi.org/10.18730/1AMPA","10.18730/1AMPA")</f>
        <v>10.18730/1AMPA</v>
      </c>
    </row>
    <row r="21" spans="1:6" x14ac:dyDescent="0.3">
      <c r="A21" s="6" t="str">
        <f>HYPERLINK("https://www.ebi.ac.uk/ena/browser/view/SAMEA6460629","SAMEA6460629")</f>
        <v>SAMEA6460629</v>
      </c>
      <c r="B21" s="10" t="str">
        <f>HYPERLINK("https://www.ebi.ac.uk/ena/browser/view/SAMEA6460629?show=reads","WGS_TKI-113")</f>
        <v>WGS_TKI-113</v>
      </c>
      <c r="C21" s="3" t="s">
        <v>18</v>
      </c>
      <c r="D21" s="8" t="str">
        <f>HYPERLINK("https://dx.doi.org/10.18730/JDXWY","10.18730/JDXWY")</f>
        <v>10.18730/JDXWY</v>
      </c>
      <c r="E21" s="8" t="str">
        <f>HYPERLINK("https://cgngenis.wur.nl/accessiondetails/CGN14656","CGN14656")</f>
        <v>CGN14656</v>
      </c>
      <c r="F21" s="8" t="str">
        <f>HYPERLINK("https://dx.doi.org/10.18730/1E4YD","10.18730/1E4YD")</f>
        <v>10.18730/1E4YD</v>
      </c>
    </row>
    <row r="22" spans="1:6" x14ac:dyDescent="0.3">
      <c r="A22" s="6" t="str">
        <f>HYPERLINK("https://www.ebi.ac.uk/ena/browser/view/SAMEA6460630","SAMEA6460630")</f>
        <v>SAMEA6460630</v>
      </c>
      <c r="B22" s="10" t="str">
        <f>HYPERLINK("https://www.ebi.ac.uk/ena/browser/view/SAMEA6460630?show=reads","WGS_TKI-117")</f>
        <v>WGS_TKI-117</v>
      </c>
      <c r="C22" s="3" t="s">
        <v>19</v>
      </c>
      <c r="D22" s="8" t="str">
        <f>HYPERLINK("https://dx.doi.org/10.18730/JDY0$","10.18730/JDY0$")</f>
        <v>10.18730/JDY0$</v>
      </c>
      <c r="E22" s="8" t="str">
        <f>HYPERLINK("https://cgngenis.wur.nl/accessiondetails/CGN24776","CGN24776")</f>
        <v>CGN24776</v>
      </c>
      <c r="F22" s="8" t="str">
        <f>HYPERLINK("https://dx.doi.org/10.18730/1102D","10.18730/1102D")</f>
        <v>10.18730/1102D</v>
      </c>
    </row>
    <row r="23" spans="1:6" x14ac:dyDescent="0.3">
      <c r="A23" s="6" t="str">
        <f>HYPERLINK("https://www.ebi.ac.uk/ena/browser/view/SAMEA6460631","SAMEA6460631")</f>
        <v>SAMEA6460631</v>
      </c>
      <c r="B23" s="10" t="str">
        <f>HYPERLINK("https://www.ebi.ac.uk/ena/browser/view/SAMEA6460631?show=reads","WGS_TKI-118")</f>
        <v>WGS_TKI-118</v>
      </c>
      <c r="C23" s="3" t="s">
        <v>20</v>
      </c>
      <c r="D23" s="8" t="str">
        <f>HYPERLINK("https://dx.doi.org/10.18730/JDY1=","10.18730/JDY1=")</f>
        <v>10.18730/JDY1=</v>
      </c>
      <c r="E23" s="8" t="str">
        <f>HYPERLINK("https://cgngenis.wur.nl/accessiondetails/CGN04642","CGN04642")</f>
        <v>CGN04642</v>
      </c>
      <c r="F23" s="8" t="str">
        <f>HYPERLINK("https://dx.doi.org/10.18730/188TR","10.18730/188TR")</f>
        <v>10.18730/188TR</v>
      </c>
    </row>
    <row r="24" spans="1:6" x14ac:dyDescent="0.3">
      <c r="A24" s="6" t="str">
        <f>HYPERLINK("https://www.ebi.ac.uk/ena/browser/view/SAMEA6460632","SAMEA6460632")</f>
        <v>SAMEA6460632</v>
      </c>
      <c r="B24" s="10" t="str">
        <f>HYPERLINK("https://www.ebi.ac.uk/ena/browser/view/SAMEA6460632?show=reads","WGS_TKI-122")</f>
        <v>WGS_TKI-122</v>
      </c>
      <c r="C24" s="3" t="s">
        <v>21</v>
      </c>
      <c r="D24" s="8" t="str">
        <f>HYPERLINK("https://dx.doi.org/10.18730/JDY52","10.18730/JDY52")</f>
        <v>10.18730/JDY52</v>
      </c>
      <c r="E24" s="8" t="str">
        <f>HYPERLINK("https://cgngenis.wur.nl/accessiondetails/CGN05852","CGN05852")</f>
        <v>CGN05852</v>
      </c>
      <c r="F24" s="8" t="str">
        <f>HYPERLINK("https://dx.doi.org/10.18730/188A8","10.18730/188A8")</f>
        <v>10.18730/188A8</v>
      </c>
    </row>
    <row r="25" spans="1:6" x14ac:dyDescent="0.3">
      <c r="A25" s="6" t="str">
        <f>HYPERLINK("https://www.ebi.ac.uk/ena/browser/view/SAMEA6460633","SAMEA6460633")</f>
        <v>SAMEA6460633</v>
      </c>
      <c r="B25" s="10" t="str">
        <f>HYPERLINK("https://www.ebi.ac.uk/ena/browser/view/SAMEA6460633?show=reads","WGS_TKI-134")</f>
        <v>WGS_TKI-134</v>
      </c>
      <c r="C25" s="3" t="s">
        <v>22</v>
      </c>
      <c r="D25" s="8" t="str">
        <f>HYPERLINK("https://dx.doi.org/10.18730/JDYGD","10.18730/JDYGD")</f>
        <v>10.18730/JDYGD</v>
      </c>
      <c r="E25" s="8" t="str">
        <f>HYPERLINK("https://cgngenis.wur.nl/accessiondetails/CGN24778","CGN24778")</f>
        <v>CGN24778</v>
      </c>
      <c r="F25" s="8" t="str">
        <f>HYPERLINK("https://dx.doi.org/10.18730/114VJ","10.18730/114VJ")</f>
        <v>10.18730/114VJ</v>
      </c>
    </row>
    <row r="26" spans="1:6" x14ac:dyDescent="0.3">
      <c r="A26" s="6" t="str">
        <f>HYPERLINK("https://www.ebi.ac.uk/ena/browser/view/SAMEA6460634","SAMEA6460634")</f>
        <v>SAMEA6460634</v>
      </c>
      <c r="B26" s="10" t="str">
        <f>HYPERLINK("https://www.ebi.ac.uk/ena/browser/view/SAMEA6460634?show=reads","WGS_TKI-135")</f>
        <v>WGS_TKI-135</v>
      </c>
      <c r="C26" s="3" t="s">
        <v>23</v>
      </c>
      <c r="D26" s="8" t="str">
        <f>HYPERLINK("https://dx.doi.org/10.18730/S9JJS","10.18730/S9JJS")</f>
        <v>10.18730/S9JJS</v>
      </c>
      <c r="E26" s="8" t="str">
        <f>HYPERLINK("https://cgngenis.wur.nl/accessiondetails/CGN25052","CGN25052")</f>
        <v>CGN25052</v>
      </c>
      <c r="F26" s="8" t="str">
        <f>HYPERLINK("https://dx.doi.org/10.18730/116F~","10.18730/116F~")</f>
        <v>10.18730/116F~</v>
      </c>
    </row>
    <row r="27" spans="1:6" x14ac:dyDescent="0.3">
      <c r="A27" s="6" t="str">
        <f>HYPERLINK("https://www.ebi.ac.uk/ena/browser/view/SAMEA6460635","SAMEA6460635")</f>
        <v>SAMEA6460635</v>
      </c>
      <c r="B27" s="10" t="str">
        <f>HYPERLINK("https://www.ebi.ac.uk/ena/browser/view/SAMEA6460635?show=reads","WGS_TKI-137")</f>
        <v>WGS_TKI-137</v>
      </c>
      <c r="C27" s="3" t="s">
        <v>24</v>
      </c>
      <c r="D27" s="8" t="str">
        <f>HYPERLINK("https://dx.doi.org/10.18730/JDYJF","10.18730/JDYJF")</f>
        <v>10.18730/JDYJF</v>
      </c>
      <c r="E27" s="8" t="str">
        <f>HYPERLINK("https://cgngenis.wur.nl/accessiondetails/CGN05292","CGN05292")</f>
        <v>CGN05292</v>
      </c>
      <c r="F27" s="8" t="str">
        <f>HYPERLINK("https://dx.doi.org/10.18730/18A0S","10.18730/18A0S")</f>
        <v>10.18730/18A0S</v>
      </c>
    </row>
    <row r="28" spans="1:6" x14ac:dyDescent="0.3">
      <c r="A28" s="6" t="str">
        <f>HYPERLINK("https://www.ebi.ac.uk/ena/browser/view/SAMEA6460636","SAMEA6460636")</f>
        <v>SAMEA6460636</v>
      </c>
      <c r="B28" s="10" t="str">
        <f>HYPERLINK("https://www.ebi.ac.uk/ena/browser/view/SAMEA6460636?show=reads","WGS_TKI-138")</f>
        <v>WGS_TKI-138</v>
      </c>
      <c r="C28" s="3" t="s">
        <v>25</v>
      </c>
      <c r="D28" s="8" t="str">
        <f>HYPERLINK("https://dx.doi.org/10.18730/JDYKG","10.18730/JDYKG")</f>
        <v>10.18730/JDYKG</v>
      </c>
      <c r="E28" s="8" t="str">
        <f>HYPERLINK("https://cgngenis.wur.nl/accessiondetails/CGN10931","CGN10931")</f>
        <v>CGN10931</v>
      </c>
      <c r="F28" s="8" t="str">
        <f>HYPERLINK("https://dx.doi.org/10.18730/1AM9$","10.18730/1AM9$")</f>
        <v>10.18730/1AM9$</v>
      </c>
    </row>
    <row r="29" spans="1:6" x14ac:dyDescent="0.3">
      <c r="A29" s="6" t="str">
        <f>HYPERLINK("https://www.ebi.ac.uk/ena/browser/view/SAMEA6460637","SAMEA6460637")</f>
        <v>SAMEA6460637</v>
      </c>
      <c r="B29" s="10" t="str">
        <f>HYPERLINK("https://www.ebi.ac.uk/ena/browser/view/SAMEA6460637?show=reads","WGS_TKI-139")</f>
        <v>WGS_TKI-139</v>
      </c>
      <c r="C29" s="3" t="s">
        <v>26</v>
      </c>
      <c r="D29" s="8" t="str">
        <f>HYPERLINK("https://dx.doi.org/10.18730/JDYMH","10.18730/JDYMH")</f>
        <v>10.18730/JDYMH</v>
      </c>
      <c r="E29" s="8" t="str">
        <f>HYPERLINK("https://cgngenis.wur.nl/accessiondetails/CGN04777","CGN04777")</f>
        <v>CGN04777</v>
      </c>
      <c r="F29" s="8" t="str">
        <f>HYPERLINK("https://dx.doi.org/10.18730/18B8W","10.18730/18B8W")</f>
        <v>10.18730/18B8W</v>
      </c>
    </row>
    <row r="30" spans="1:6" x14ac:dyDescent="0.3">
      <c r="A30" s="6" t="str">
        <f>HYPERLINK("https://www.ebi.ac.uk/ena/browser/view/SAMEA6460638","SAMEA6460638")</f>
        <v>SAMEA6460638</v>
      </c>
      <c r="B30" s="10" t="str">
        <f>HYPERLINK("https://www.ebi.ac.uk/ena/browser/view/SAMEA6460638?show=reads","WGS_TKI-140")</f>
        <v>WGS_TKI-140</v>
      </c>
      <c r="C30" s="3" t="s">
        <v>27</v>
      </c>
      <c r="D30" s="8" t="str">
        <f>HYPERLINK("https://dx.doi.org/10.18730/JDYNJ","10.18730/JDYNJ")</f>
        <v>10.18730/JDYNJ</v>
      </c>
      <c r="E30" s="8" t="str">
        <f>HYPERLINK("https://cgngenis.wur.nl/accessiondetails/CGN04770","CGN04770")</f>
        <v>CGN04770</v>
      </c>
      <c r="F30" s="8" t="str">
        <f>HYPERLINK("https://dx.doi.org/10.18730/18B4R","10.18730/18B4R")</f>
        <v>10.18730/18B4R</v>
      </c>
    </row>
    <row r="31" spans="1:6" x14ac:dyDescent="0.3">
      <c r="A31" s="6" t="str">
        <f>HYPERLINK("https://www.ebi.ac.uk/ena/browser/view/SAMEA6460639","SAMEA6460639")</f>
        <v>SAMEA6460639</v>
      </c>
      <c r="B31" s="10" t="str">
        <f>HYPERLINK("https://www.ebi.ac.uk/ena/browser/view/SAMEA6460639?show=reads","WGS_TKI-150")</f>
        <v>WGS_TKI-150</v>
      </c>
      <c r="C31" s="3" t="s">
        <v>28</v>
      </c>
      <c r="D31" s="8" t="str">
        <f>HYPERLINK("https://dx.doi.org/10.18730/JDYZW","10.18730/JDYZW")</f>
        <v>10.18730/JDYZW</v>
      </c>
      <c r="E31" s="8" t="str">
        <f>HYPERLINK("https://cgngenis.wur.nl/accessiondetails/CGN05099","CGN05099")</f>
        <v>CGN05099</v>
      </c>
      <c r="F31" s="8" t="str">
        <f>HYPERLINK("https://dx.doi.org/10.18730/17K6=","10.18730/17K6=")</f>
        <v>10.18730/17K6=</v>
      </c>
    </row>
    <row r="32" spans="1:6" x14ac:dyDescent="0.3">
      <c r="A32" s="6" t="str">
        <f>HYPERLINK("https://www.ebi.ac.uk/ena/browser/view/SAMEA6460640","SAMEA6460640")</f>
        <v>SAMEA6460640</v>
      </c>
      <c r="B32" s="10" t="str">
        <f>HYPERLINK("https://www.ebi.ac.uk/ena/browser/view/SAMEA6460640?show=reads","WGS_TKI-157")</f>
        <v>WGS_TKI-157</v>
      </c>
      <c r="C32" s="3" t="s">
        <v>29</v>
      </c>
      <c r="D32" s="8" t="str">
        <f>HYPERLINK("https://dx.doi.org/10.18730/JDZ6=","10.18730/JDZ6=")</f>
        <v>10.18730/JDZ6=</v>
      </c>
      <c r="E32" s="8" t="str">
        <f>HYPERLINK("https://cgngenis.wur.nl/accessiondetails/CGN05153","CGN05153")</f>
        <v>CGN05153</v>
      </c>
      <c r="F32" s="8" t="str">
        <f>HYPERLINK("https://dx.doi.org/10.18730/17RNS","10.18730/17RNS")</f>
        <v>10.18730/17RNS</v>
      </c>
    </row>
    <row r="33" spans="1:6" x14ac:dyDescent="0.3">
      <c r="A33" s="6" t="str">
        <f>HYPERLINK("https://www.ebi.ac.uk/ena/browser/view/SAMEA6460641","SAMEA6460641")</f>
        <v>SAMEA6460641</v>
      </c>
      <c r="B33" s="10" t="str">
        <f>HYPERLINK("https://www.ebi.ac.uk/ena/browser/view/SAMEA6460641?show=reads","WGS_TKI-160")</f>
        <v>WGS_TKI-160</v>
      </c>
      <c r="C33" s="3" t="s">
        <v>30</v>
      </c>
      <c r="D33" s="8" t="str">
        <f>HYPERLINK("https://dx.doi.org/10.18730/JDZ91","10.18730/JDZ91")</f>
        <v>10.18730/JDZ91</v>
      </c>
      <c r="E33" s="8" t="str">
        <f>HYPERLINK("https://cgngenis.wur.nl/accessiondetails/CGN05158","CGN05158")</f>
        <v>CGN05158</v>
      </c>
      <c r="F33" s="8" t="str">
        <f>HYPERLINK("https://dx.doi.org/10.18730/17RVZ","10.18730/17RVZ")</f>
        <v>10.18730/17RVZ</v>
      </c>
    </row>
    <row r="34" spans="1:6" x14ac:dyDescent="0.3">
      <c r="A34" s="6" t="str">
        <f>HYPERLINK("https://www.ebi.ac.uk/ena/browser/view/SAMEA6460642","SAMEA6460642")</f>
        <v>SAMEA6460642</v>
      </c>
      <c r="B34" s="10" t="str">
        <f>HYPERLINK("https://www.ebi.ac.uk/ena/browser/view/SAMEA6460642?show=reads","WGS_TKI-184")</f>
        <v>WGS_TKI-184</v>
      </c>
      <c r="C34" s="3" t="s">
        <v>31</v>
      </c>
      <c r="D34" s="8" t="str">
        <f>HYPERLINK("https://dx.doi.org/10.18730/JE00R","10.18730/JE00R")</f>
        <v>10.18730/JE00R</v>
      </c>
      <c r="E34" s="8" t="str">
        <f>HYPERLINK("https://cgngenis.wur.nl/accessiondetails/CGN09309","CGN09309")</f>
        <v>CGN09309</v>
      </c>
      <c r="F34" s="8" t="str">
        <f>HYPERLINK("https://dx.doi.org/10.18730/17RSX","10.18730/17RSX")</f>
        <v>10.18730/17RSX</v>
      </c>
    </row>
    <row r="35" spans="1:6" x14ac:dyDescent="0.3">
      <c r="A35" s="6" t="str">
        <f>HYPERLINK("https://www.ebi.ac.uk/ena/browser/view/SAMEA6460643","SAMEA6460643")</f>
        <v>SAMEA6460643</v>
      </c>
      <c r="B35" s="10" t="str">
        <f>HYPERLINK("https://www.ebi.ac.uk/ena/browser/view/SAMEA6460643?show=reads","WGS_TKI-194")</f>
        <v>WGS_TKI-194</v>
      </c>
      <c r="C35" s="3" t="s">
        <v>32</v>
      </c>
      <c r="D35" s="8" t="str">
        <f>HYPERLINK("https://dx.doi.org/10.18730/JE0A$","10.18730/JE0A$")</f>
        <v>10.18730/JE0A$</v>
      </c>
      <c r="E35" s="8" t="str">
        <f>HYPERLINK("https://cgngenis.wur.nl/accessiondetails/CGN10907","CGN10907")</f>
        <v>CGN10907</v>
      </c>
      <c r="F35" s="8" t="str">
        <f>HYPERLINK("https://dx.doi.org/10.18730/1AKKC","10.18730/1AKKC")</f>
        <v>10.18730/1AKKC</v>
      </c>
    </row>
    <row r="36" spans="1:6" x14ac:dyDescent="0.3">
      <c r="A36" s="6" t="str">
        <f>HYPERLINK("https://www.ebi.ac.uk/ena/browser/view/SAMEA6460644","SAMEA6460644")</f>
        <v>SAMEA6460644</v>
      </c>
      <c r="B36" s="10" t="str">
        <f>HYPERLINK("https://www.ebi.ac.uk/ena/browser/view/SAMEA6460644?show=reads","WGS_TKI-195")</f>
        <v>WGS_TKI-195</v>
      </c>
      <c r="C36" s="3" t="s">
        <v>33</v>
      </c>
      <c r="D36" s="8" t="str">
        <f>HYPERLINK("https://dx.doi.org/10.18730/JE0B=","10.18730/JE0B=")</f>
        <v>10.18730/JE0B=</v>
      </c>
      <c r="E36" s="8" t="str">
        <f>HYPERLINK("https://cgngenis.wur.nl/accessiondetails/CGN10938","CGN10938")</f>
        <v>CGN10938</v>
      </c>
      <c r="F36" s="8" t="str">
        <f>HYPERLINK("https://dx.doi.org/10.18730/1AMH5","10.18730/1AMH5")</f>
        <v>10.18730/1AMH5</v>
      </c>
    </row>
    <row r="37" spans="1:6" x14ac:dyDescent="0.3">
      <c r="A37" s="6" t="str">
        <f>HYPERLINK("https://www.ebi.ac.uk/ena/browser/view/SAMEA6460645","SAMEA6460645")</f>
        <v>SAMEA6460645</v>
      </c>
      <c r="B37" s="10" t="str">
        <f>HYPERLINK("https://www.ebi.ac.uk/ena/browser/view/SAMEA6460645?show=reads","WGS_TKI-197")</f>
        <v>WGS_TKI-197</v>
      </c>
      <c r="C37" s="3" t="s">
        <v>34</v>
      </c>
      <c r="D37" s="8" t="str">
        <f>HYPERLINK("https://dx.doi.org/10.18730/S9JMV","10.18730/S9JMV")</f>
        <v>10.18730/S9JMV</v>
      </c>
      <c r="E37" s="8" t="str">
        <f>HYPERLINK("https://cgngenis.wur.nl/accessiondetails/CGN10978","CGN10978")</f>
        <v>CGN10978</v>
      </c>
      <c r="F37" s="8" t="str">
        <f>HYPERLINK("https://dx.doi.org/10.18730/1BXBG","10.18730/1BXBG")</f>
        <v>10.18730/1BXBG</v>
      </c>
    </row>
    <row r="38" spans="1:6" x14ac:dyDescent="0.3">
      <c r="A38" s="6" t="str">
        <f>HYPERLINK("https://www.ebi.ac.uk/ena/browser/view/SAMEA6460646","SAMEA6460646")</f>
        <v>SAMEA6460646</v>
      </c>
      <c r="B38" s="10" t="str">
        <f>HYPERLINK("https://www.ebi.ac.uk/ena/browser/view/SAMEA6460646?show=reads","WGS_TKI-202")</f>
        <v>WGS_TKI-202</v>
      </c>
      <c r="C38" s="3" t="s">
        <v>35</v>
      </c>
      <c r="D38" s="8" t="str">
        <f>HYPERLINK("https://dx.doi.org/10.18730/JE0H4","10.18730/JE0H4")</f>
        <v>10.18730/JE0H4</v>
      </c>
      <c r="E38" s="8" t="str">
        <f>HYPERLINK("https://cgngenis.wur.nl/accessiondetails/CGN11334","CGN11334")</f>
        <v>CGN11334</v>
      </c>
      <c r="F38" s="8" t="str">
        <f>HYPERLINK("https://dx.doi.org/10.18730/1BSM8","10.18730/1BSM8")</f>
        <v>10.18730/1BSM8</v>
      </c>
    </row>
    <row r="39" spans="1:6" x14ac:dyDescent="0.3">
      <c r="A39" s="6" t="str">
        <f>HYPERLINK("https://www.ebi.ac.uk/ena/browser/view/SAMEA6460647","SAMEA6460647")</f>
        <v>SAMEA6460647</v>
      </c>
      <c r="B39" s="10" t="str">
        <f>HYPERLINK("https://www.ebi.ac.uk/ena/browser/view/SAMEA6460647?show=reads","WGS_TKI-204")</f>
        <v>WGS_TKI-204</v>
      </c>
      <c r="C39" s="3" t="s">
        <v>36</v>
      </c>
      <c r="D39" s="8" t="str">
        <f>HYPERLINK("https://dx.doi.org/10.18730/JE0K6","10.18730/JE0K6")</f>
        <v>10.18730/JE0K6</v>
      </c>
      <c r="E39" s="8" t="str">
        <f>HYPERLINK("https://cgngenis.wur.nl/accessiondetails/CGN11402","CGN11402")</f>
        <v>CGN11402</v>
      </c>
      <c r="F39" s="8" t="str">
        <f>HYPERLINK("https://dx.doi.org/10.18730/1BWR$","10.18730/1BWR$")</f>
        <v>10.18730/1BWR$</v>
      </c>
    </row>
    <row r="40" spans="1:6" x14ac:dyDescent="0.3">
      <c r="A40" s="6" t="str">
        <f>HYPERLINK("https://www.ebi.ac.uk/ena/browser/view/SAMEA6460648","SAMEA6460648")</f>
        <v>SAMEA6460648</v>
      </c>
      <c r="B40" s="10" t="str">
        <f>HYPERLINK("https://www.ebi.ac.uk/ena/browser/view/SAMEA6460648?show=reads","WGS_TKI-222")</f>
        <v>WGS_TKI-222</v>
      </c>
      <c r="C40" s="3" t="s">
        <v>37</v>
      </c>
      <c r="D40" s="8" t="str">
        <f>HYPERLINK("https://dx.doi.org/10.18730/JE15R","10.18730/JE15R")</f>
        <v>10.18730/JE15R</v>
      </c>
      <c r="E40" s="8" t="str">
        <f>HYPERLINK("https://cgngenis.wur.nl/accessiondetails/CGN14263","CGN14263")</f>
        <v>CGN14263</v>
      </c>
      <c r="F40" s="8" t="str">
        <f>HYPERLINK("https://dx.doi.org/10.18730/1CT08","10.18730/1CT08")</f>
        <v>10.18730/1CT08</v>
      </c>
    </row>
    <row r="41" spans="1:6" x14ac:dyDescent="0.3">
      <c r="A41" s="6" t="str">
        <f>HYPERLINK("https://www.ebi.ac.uk/ena/browser/view/SAMEA6460649","SAMEA6460649")</f>
        <v>SAMEA6460649</v>
      </c>
      <c r="B41" s="10" t="str">
        <f>HYPERLINK("https://www.ebi.ac.uk/ena/browser/view/SAMEA6460649?show=reads","WGS_TKI-232")</f>
        <v>WGS_TKI-232</v>
      </c>
      <c r="C41" s="3" t="s">
        <v>38</v>
      </c>
      <c r="D41" s="8" t="str">
        <f>HYPERLINK("https://dx.doi.org/10.18730/JE1F$","10.18730/JE1F$")</f>
        <v>10.18730/JE1F$</v>
      </c>
      <c r="E41" s="8" t="str">
        <f>HYPERLINK("https://cgngenis.wur.nl/accessiondetails/CGN15673","CGN15673")</f>
        <v>CGN15673</v>
      </c>
      <c r="F41" s="8" t="str">
        <f>HYPERLINK("https://dx.doi.org/10.18730/1DHSX","10.18730/1DHSX")</f>
        <v>10.18730/1DHSX</v>
      </c>
    </row>
    <row r="42" spans="1:6" x14ac:dyDescent="0.3">
      <c r="A42" s="6" t="str">
        <f>HYPERLINK("https://www.ebi.ac.uk/ena/browser/view/SAMEA6460650","SAMEA6460650")</f>
        <v>SAMEA6460650</v>
      </c>
      <c r="B42" s="10" t="str">
        <f>HYPERLINK("https://www.ebi.ac.uk/ena/browser/view/SAMEA6460650?show=reads","WGS_TKI-234")</f>
        <v>WGS_TKI-234</v>
      </c>
      <c r="C42" s="3" t="s">
        <v>39</v>
      </c>
      <c r="D42" s="8" t="str">
        <f>HYPERLINK("https://dx.doi.org/10.18730/JE1HU","10.18730/JE1HU")</f>
        <v>10.18730/JE1HU</v>
      </c>
      <c r="E42" s="8" t="str">
        <f>HYPERLINK("https://cgngenis.wur.nl/accessiondetails/CGN15678","CGN15678")</f>
        <v>CGN15678</v>
      </c>
      <c r="F42" s="8" t="str">
        <f>HYPERLINK("https://dx.doi.org/10.18730/1DJ43","10.18730/1DJ43")</f>
        <v>10.18730/1DJ43</v>
      </c>
    </row>
    <row r="43" spans="1:6" x14ac:dyDescent="0.3">
      <c r="A43" s="6" t="str">
        <f>HYPERLINK("https://www.ebi.ac.uk/ena/browser/view/SAMEA6460651","SAMEA6460651")</f>
        <v>SAMEA6460651</v>
      </c>
      <c r="B43" s="10" t="str">
        <f>HYPERLINK("https://www.ebi.ac.uk/ena/browser/view/SAMEA6460651?show=reads","WGS_TKI-252")</f>
        <v>WGS_TKI-252</v>
      </c>
      <c r="C43" s="3" t="s">
        <v>40</v>
      </c>
      <c r="D43" s="8" t="str">
        <f>HYPERLINK("https://dx.doi.org/10.18730/JE22G","10.18730/JE22G")</f>
        <v>10.18730/JE22G</v>
      </c>
      <c r="E43" s="8" t="str">
        <f>HYPERLINK("https://cgngenis.wur.nl/accessiondetails/CGN15730","CGN15730")</f>
        <v>CGN15730</v>
      </c>
      <c r="F43" s="8" t="str">
        <f>HYPERLINK("https://dx.doi.org/10.18730/1E42P","10.18730/1E42P")</f>
        <v>10.18730/1E42P</v>
      </c>
    </row>
    <row r="44" spans="1:6" x14ac:dyDescent="0.3">
      <c r="A44" s="6" t="str">
        <f>HYPERLINK("https://www.ebi.ac.uk/ena/browser/view/SAMEA6460652","SAMEA6460652")</f>
        <v>SAMEA6460652</v>
      </c>
      <c r="B44" s="10" t="str">
        <f>HYPERLINK("https://www.ebi.ac.uk/ena/browser/view/SAMEA6460652?show=reads","WGS_TKI-257")</f>
        <v>WGS_TKI-257</v>
      </c>
      <c r="C44" s="3" t="s">
        <v>41</v>
      </c>
      <c r="D44" s="8" t="str">
        <f>HYPERLINK("https://dx.doi.org/10.18730/JE27N","10.18730/JE27N")</f>
        <v>10.18730/JE27N</v>
      </c>
      <c r="E44" s="8" t="str">
        <f>HYPERLINK("https://cgngenis.wur.nl/accessiondetails/CGN15737","CGN15737")</f>
        <v>CGN15737</v>
      </c>
      <c r="F44" s="8" t="str">
        <f>HYPERLINK("https://dx.doi.org/10.18730/1H34Y","10.18730/1H34Y")</f>
        <v>10.18730/1H34Y</v>
      </c>
    </row>
    <row r="45" spans="1:6" x14ac:dyDescent="0.3">
      <c r="A45" s="6" t="str">
        <f>HYPERLINK("https://www.ebi.ac.uk/ena/browser/view/SAMEA6460653","SAMEA6460653")</f>
        <v>SAMEA6460653</v>
      </c>
      <c r="B45" s="10" t="str">
        <f>HYPERLINK("https://www.ebi.ac.uk/ena/browser/view/SAMEA6460653?show=reads","WGS_TKI-260")</f>
        <v>WGS_TKI-260</v>
      </c>
      <c r="C45" s="3" t="s">
        <v>42</v>
      </c>
      <c r="D45" s="8" t="str">
        <f>HYPERLINK("https://dx.doi.org/10.18730/JE2AR","10.18730/JE2AR")</f>
        <v>10.18730/JE2AR</v>
      </c>
      <c r="E45" s="8" t="str">
        <f>HYPERLINK("https://cgngenis.wur.nl/accessiondetails/CGN16210","CGN16210")</f>
        <v>CGN16210</v>
      </c>
      <c r="F45" s="8" t="str">
        <f>HYPERLINK("https://dx.doi.org/10.18730/1DJKJ","10.18730/1DJKJ")</f>
        <v>10.18730/1DJKJ</v>
      </c>
    </row>
    <row r="46" spans="1:6" x14ac:dyDescent="0.3">
      <c r="A46" s="6" t="str">
        <f>HYPERLINK("https://www.ebi.ac.uk/ena/browser/view/SAMEA6460654","SAMEA6460654")</f>
        <v>SAMEA6460654</v>
      </c>
      <c r="B46" s="10" t="str">
        <f>HYPERLINK("https://www.ebi.ac.uk/ena/browser/view/SAMEA6460654?show=reads","WGS_TKI-266")</f>
        <v>WGS_TKI-266</v>
      </c>
      <c r="C46" s="3" t="s">
        <v>43</v>
      </c>
      <c r="D46" s="8" t="str">
        <f>HYPERLINK("https://dx.doi.org/10.18730/JE2GY","10.18730/JE2GY")</f>
        <v>10.18730/JE2GY</v>
      </c>
      <c r="E46" s="8" t="str">
        <f>HYPERLINK("https://cgngenis.wur.nl/accessiondetails/CGN17389","CGN17389")</f>
        <v>CGN17389</v>
      </c>
      <c r="F46" s="8" t="str">
        <f>HYPERLINK("https://dx.doi.org/10.18730/1E30S","10.18730/1E30S")</f>
        <v>10.18730/1E30S</v>
      </c>
    </row>
    <row r="47" spans="1:6" x14ac:dyDescent="0.3">
      <c r="A47" s="6" t="str">
        <f>HYPERLINK("https://www.ebi.ac.uk/ena/browser/view/SAMEA6460655","SAMEA6460655")</f>
        <v>SAMEA6460655</v>
      </c>
      <c r="B47" s="10" t="str">
        <f>HYPERLINK("https://www.ebi.ac.uk/ena/browser/view/SAMEA6460655?show=reads","WGS_TKI-275")</f>
        <v>WGS_TKI-275</v>
      </c>
      <c r="C47" s="3" t="s">
        <v>44</v>
      </c>
      <c r="D47" s="8" t="str">
        <f>HYPERLINK("https://dx.doi.org/10.18730/JE2S2","10.18730/JE2S2")</f>
        <v>10.18730/JE2S2</v>
      </c>
      <c r="E47" s="8" t="str">
        <f>HYPERLINK("https://cgngenis.wur.nl/accessiondetails/CGN18657","CGN18657")</f>
        <v>CGN18657</v>
      </c>
      <c r="F47" s="8" t="str">
        <f>HYPERLINK("https://dx.doi.org/10.18730/1JED9","10.18730/1JED9")</f>
        <v>10.18730/1JED9</v>
      </c>
    </row>
    <row r="48" spans="1:6" x14ac:dyDescent="0.3">
      <c r="A48" s="6" t="str">
        <f>HYPERLINK("https://www.ebi.ac.uk/ena/browser/view/SAMEA6460656","SAMEA6460656")</f>
        <v>SAMEA6460656</v>
      </c>
      <c r="B48" s="10" t="str">
        <f>HYPERLINK("https://www.ebi.ac.uk/ena/browser/view/SAMEA6460656?show=reads","WGS_TKI-286")</f>
        <v>WGS_TKI-286</v>
      </c>
      <c r="C48" s="3" t="s">
        <v>45</v>
      </c>
      <c r="D48" s="8" t="str">
        <f>HYPERLINK("https://dx.doi.org/10.18730/JE34D","10.18730/JE34D")</f>
        <v>10.18730/JE34D</v>
      </c>
      <c r="E48" s="8" t="str">
        <f>HYPERLINK("https://cgngenis.wur.nl/accessiondetails/CGN19052","CGN19052")</f>
        <v>CGN19052</v>
      </c>
      <c r="F48" s="8" t="str">
        <f>HYPERLINK("https://dx.doi.org/10.18730/1JHBX","10.18730/1JHBX")</f>
        <v>10.18730/1JHBX</v>
      </c>
    </row>
    <row r="49" spans="1:6" x14ac:dyDescent="0.3">
      <c r="A49" s="6" t="str">
        <f>HYPERLINK("https://www.ebi.ac.uk/ena/browser/view/SAMEA6460657","SAMEA6460657")</f>
        <v>SAMEA6460657</v>
      </c>
      <c r="B49" s="10" t="str">
        <f>HYPERLINK("https://www.ebi.ac.uk/ena/browser/view/SAMEA6460657?show=reads","WGS_TKI-338")</f>
        <v>WGS_TKI-338</v>
      </c>
      <c r="C49" s="3" t="s">
        <v>46</v>
      </c>
      <c r="D49" s="8" t="str">
        <f>HYPERLINK("https://dx.doi.org/10.18730/JE4RW","10.18730/JE4RW")</f>
        <v>10.18730/JE4RW</v>
      </c>
      <c r="E49" s="8" t="str">
        <f>HYPERLINK("https://cgngenis.wur.nl/accessiondetails/CGN24779","CGN24779")</f>
        <v>CGN24779</v>
      </c>
      <c r="F49" s="8" t="str">
        <f>HYPERLINK("https://dx.doi.org/10.18730/114WK","10.18730/114WK")</f>
        <v>10.18730/114WK</v>
      </c>
    </row>
    <row r="50" spans="1:6" x14ac:dyDescent="0.3">
      <c r="A50" s="6" t="str">
        <f>HYPERLINK("https://www.ebi.ac.uk/ena/browser/view/SAMEA6460658","SAMEA6460658")</f>
        <v>SAMEA6460658</v>
      </c>
      <c r="B50" s="10" t="str">
        <f>HYPERLINK("https://www.ebi.ac.uk/ena/browser/view/SAMEA6460658?show=reads","WGS_TKI-339")</f>
        <v>WGS_TKI-339</v>
      </c>
      <c r="C50" s="3" t="s">
        <v>47</v>
      </c>
      <c r="D50" s="8" t="str">
        <f>HYPERLINK("https://dx.doi.org/10.18730/JE4SX","10.18730/JE4SX")</f>
        <v>10.18730/JE4SX</v>
      </c>
      <c r="E50" s="8" t="str">
        <f>HYPERLINK("https://cgngenis.wur.nl/accessiondetails/CGN24780","CGN24780")</f>
        <v>CGN24780</v>
      </c>
      <c r="F50" s="8" t="str">
        <f>HYPERLINK("https://dx.doi.org/10.18730/114XM","10.18730/114XM")</f>
        <v>10.18730/114XM</v>
      </c>
    </row>
    <row r="51" spans="1:6" x14ac:dyDescent="0.3">
      <c r="A51" s="6" t="str">
        <f>HYPERLINK("https://www.ebi.ac.uk/ena/browser/view/SAMEA6460659","SAMEA6460659")</f>
        <v>SAMEA6460659</v>
      </c>
      <c r="B51" s="10" t="str">
        <f>HYPERLINK("https://www.ebi.ac.uk/ena/browser/view/SAMEA6460659?show=reads","WGS_TKI-340")</f>
        <v>WGS_TKI-340</v>
      </c>
      <c r="C51" s="3" t="s">
        <v>48</v>
      </c>
      <c r="D51" s="8" t="str">
        <f>HYPERLINK("https://dx.doi.org/10.18730/JE4TY","10.18730/JE4TY")</f>
        <v>10.18730/JE4TY</v>
      </c>
      <c r="E51" s="8" t="str">
        <f>HYPERLINK("https://cgngenis.wur.nl/accessiondetails/CGN25282","CGN25282")</f>
        <v>CGN25282</v>
      </c>
      <c r="F51" s="8" t="str">
        <f>HYPERLINK("https://dx.doi.org/10.18730/HTNGV","10.18730/HTNGV")</f>
        <v>10.18730/HTNGV</v>
      </c>
    </row>
    <row r="52" spans="1:6" x14ac:dyDescent="0.3">
      <c r="A52" s="6" t="str">
        <f>HYPERLINK("https://www.ebi.ac.uk/ena/browser/view/SAMEA6452820","SAMEA6452820")</f>
        <v>SAMEA6452820</v>
      </c>
      <c r="B52" s="10" t="str">
        <f>HYPERLINK("https://www.ebi.ac.uk/ena/browser/view/SAMEA6452820?show=reads","WGS_TKI-342")</f>
        <v>WGS_TKI-342</v>
      </c>
      <c r="C52" s="3" t="s">
        <v>49</v>
      </c>
      <c r="D52" s="8" t="str">
        <f>HYPERLINK("https://dx.doi.org/10.18730/JE4W*","10.18730/JE4W*")</f>
        <v>10.18730/JE4W*</v>
      </c>
      <c r="E52" s="8" t="str">
        <f>HYPERLINK("https://cgngenis.wur.nl/accessiondetails/CGN05271","CGN05271")</f>
        <v>CGN05271</v>
      </c>
      <c r="F52" s="8" t="str">
        <f>HYPERLINK("https://dx.doi.org/10.18730/17S10","10.18730/17S10")</f>
        <v>10.18730/17S10</v>
      </c>
    </row>
    <row r="53" spans="1:6" x14ac:dyDescent="0.3">
      <c r="A53" s="6" t="str">
        <f>HYPERLINK("https://www.ebi.ac.uk/ena/browser/view/SAMEA6452821","SAMEA6452821")</f>
        <v>SAMEA6452821</v>
      </c>
      <c r="B53" s="10" t="str">
        <f>HYPERLINK("https://www.ebi.ac.uk/ena/browser/view/SAMEA6452821?show=reads","WGS_TKI-343")</f>
        <v>WGS_TKI-343</v>
      </c>
      <c r="C53" s="3" t="s">
        <v>50</v>
      </c>
      <c r="D53" s="8" t="str">
        <f>HYPERLINK("https://dx.doi.org/10.18730/JE4X~","10.18730/JE4X~")</f>
        <v>10.18730/JE4X~</v>
      </c>
      <c r="E53" s="8" t="str">
        <f>HYPERLINK("https://cgngenis.wur.nl/accessiondetails/CGN05282","CGN05282")</f>
        <v>CGN05282</v>
      </c>
      <c r="F53" s="8" t="str">
        <f>HYPERLINK("https://dx.doi.org/10.18730/17S21","10.18730/17S21")</f>
        <v>10.18730/17S21</v>
      </c>
    </row>
    <row r="54" spans="1:6" x14ac:dyDescent="0.3">
      <c r="A54" s="6" t="str">
        <f>HYPERLINK("https://www.ebi.ac.uk/ena/browser/view/SAMEA6452822","SAMEA6452822")</f>
        <v>SAMEA6452822</v>
      </c>
      <c r="B54" s="10" t="str">
        <f>HYPERLINK("https://www.ebi.ac.uk/ena/browser/view/SAMEA6452822?show=reads","WGS_TKI-344")</f>
        <v>WGS_TKI-344</v>
      </c>
      <c r="C54" s="3" t="s">
        <v>51</v>
      </c>
      <c r="D54" s="8" t="str">
        <f>HYPERLINK("https://dx.doi.org/10.18730/JE4Y$","10.18730/JE4Y$")</f>
        <v>10.18730/JE4Y$</v>
      </c>
      <c r="E54" s="8" t="str">
        <f>HYPERLINK("https://cgngenis.wur.nl/accessiondetails/CGN05301","CGN05301")</f>
        <v>CGN05301</v>
      </c>
      <c r="F54" s="8" t="str">
        <f>HYPERLINK("https://dx.doi.org/10.18730/17S43","10.18730/17S43")</f>
        <v>10.18730/17S43</v>
      </c>
    </row>
    <row r="55" spans="1:6" x14ac:dyDescent="0.3">
      <c r="A55" s="6" t="str">
        <f>HYPERLINK("https://www.ebi.ac.uk/ena/browser/view/SAMEA6452823","SAMEA6452823")</f>
        <v>SAMEA6452823</v>
      </c>
      <c r="B55" s="10" t="str">
        <f>HYPERLINK("https://www.ebi.ac.uk/ena/browser/view/SAMEA6452823?show=reads","WGS_TKI-345")</f>
        <v>WGS_TKI-345</v>
      </c>
      <c r="C55" s="3" t="s">
        <v>52</v>
      </c>
      <c r="D55" s="8" t="str">
        <f>HYPERLINK("https://dx.doi.org/10.18730/JE4Z=","10.18730/JE4Z=")</f>
        <v>10.18730/JE4Z=</v>
      </c>
      <c r="E55" s="8" t="str">
        <f>HYPERLINK("https://cgngenis.wur.nl/accessiondetails/CGN05304","CGN05304")</f>
        <v>CGN05304</v>
      </c>
      <c r="F55" s="8" t="str">
        <f>HYPERLINK("https://dx.doi.org/10.18730/17S65","10.18730/17S65")</f>
        <v>10.18730/17S65</v>
      </c>
    </row>
    <row r="56" spans="1:6" x14ac:dyDescent="0.3">
      <c r="A56" s="6" t="str">
        <f>HYPERLINK("https://www.ebi.ac.uk/ena/browser/view/SAMEA6452824","SAMEA6452824")</f>
        <v>SAMEA6452824</v>
      </c>
      <c r="B56" s="10" t="str">
        <f>HYPERLINK("https://www.ebi.ac.uk/ena/browser/view/SAMEA6452824?show=reads","WGS_TKI-355")</f>
        <v>WGS_TKI-355</v>
      </c>
      <c r="C56" s="3" t="s">
        <v>53</v>
      </c>
      <c r="D56" s="8" t="str">
        <f>HYPERLINK("https://dx.doi.org/10.18730/JE554","10.18730/JE554")</f>
        <v>10.18730/JE554</v>
      </c>
      <c r="E56" s="8" t="str">
        <f>HYPERLINK("https://cgngenis.wur.nl/accessiondetails/CGN05318","CGN05318")</f>
        <v>CGN05318</v>
      </c>
      <c r="F56" s="8" t="str">
        <f>HYPERLINK("https://dx.doi.org/10.18730/17SKJ","10.18730/17SKJ")</f>
        <v>10.18730/17SKJ</v>
      </c>
    </row>
    <row r="57" spans="1:6" x14ac:dyDescent="0.3">
      <c r="A57" s="6" t="str">
        <f>HYPERLINK("https://www.ebi.ac.uk/ena/browser/view/SAMEA6452825","SAMEA6452825")</f>
        <v>SAMEA6452825</v>
      </c>
      <c r="B57" s="10" t="str">
        <f>HYPERLINK("https://www.ebi.ac.uk/ena/browser/view/SAMEA6452825?show=reads","WGS_TKI-364")</f>
        <v>WGS_TKI-364</v>
      </c>
      <c r="C57" s="3" t="s">
        <v>54</v>
      </c>
      <c r="D57" s="8" t="str">
        <f>HYPERLINK("https://dx.doi.org/10.18730/JE5BA","10.18730/JE5BA")</f>
        <v>10.18730/JE5BA</v>
      </c>
      <c r="E57" s="8" t="str">
        <f>HYPERLINK("https://cgngenis.wur.nl/accessiondetails/CGN05327","CGN05327")</f>
        <v>CGN05327</v>
      </c>
      <c r="F57" s="8" t="str">
        <f>HYPERLINK("https://dx.doi.org/10.18730/17T1*","10.18730/17T1*")</f>
        <v>10.18730/17T1*</v>
      </c>
    </row>
    <row r="58" spans="1:6" x14ac:dyDescent="0.3">
      <c r="A58" s="6" t="str">
        <f>HYPERLINK("https://www.ebi.ac.uk/ena/browser/view/SAMEA6452826","SAMEA6452826")</f>
        <v>SAMEA6452826</v>
      </c>
      <c r="B58" s="10" t="str">
        <f>HYPERLINK("https://www.ebi.ac.uk/ena/browser/view/SAMEA6452826?show=reads","WGS_TKI-366")</f>
        <v>WGS_TKI-366</v>
      </c>
      <c r="C58" s="3" t="s">
        <v>55</v>
      </c>
      <c r="D58" s="8" t="str">
        <f>HYPERLINK("https://dx.doi.org/10.18730/JE5DC","10.18730/JE5DC")</f>
        <v>10.18730/JE5DC</v>
      </c>
      <c r="E58" s="8" t="str">
        <f>HYPERLINK("https://cgngenis.wur.nl/accessiondetails/CGN05330","CGN05330")</f>
        <v>CGN05330</v>
      </c>
      <c r="F58" s="8" t="str">
        <f>HYPERLINK("https://dx.doi.org/10.18730/17T5U","10.18730/17T5U")</f>
        <v>10.18730/17T5U</v>
      </c>
    </row>
    <row r="59" spans="1:6" x14ac:dyDescent="0.3">
      <c r="A59" s="6" t="str">
        <f>HYPERLINK("https://www.ebi.ac.uk/ena/browser/view/SAMEA6452827","SAMEA6452827")</f>
        <v>SAMEA6452827</v>
      </c>
      <c r="B59" s="10" t="str">
        <f>HYPERLINK("https://www.ebi.ac.uk/ena/browser/view/SAMEA6452827?show=reads","WGS_TKI-369")</f>
        <v>WGS_TKI-369</v>
      </c>
      <c r="C59" s="3" t="s">
        <v>56</v>
      </c>
      <c r="D59" s="8" t="str">
        <f>HYPERLINK("https://dx.doi.org/10.18730/JE5GF","10.18730/JE5GF")</f>
        <v>10.18730/JE5GF</v>
      </c>
      <c r="E59" s="8" t="str">
        <f>HYPERLINK("https://cgngenis.wur.nl/accessiondetails/CGN05947","CGN05947")</f>
        <v>CGN05947</v>
      </c>
      <c r="F59" s="8" t="str">
        <f>HYPERLINK("https://dx.doi.org/10.18730/17SYX","10.18730/17SYX")</f>
        <v>10.18730/17SYX</v>
      </c>
    </row>
    <row r="60" spans="1:6" x14ac:dyDescent="0.3">
      <c r="A60" s="6" t="str">
        <f>HYPERLINK("https://www.ebi.ac.uk/ena/browser/view/SAMEA6452828","SAMEA6452828")</f>
        <v>SAMEA6452828</v>
      </c>
      <c r="B60" s="10" t="str">
        <f>HYPERLINK("https://www.ebi.ac.uk/ena/browser/view/SAMEA6452828?show=reads","WGS_TKI-374")</f>
        <v>WGS_TKI-374</v>
      </c>
      <c r="C60" s="3" t="s">
        <v>57</v>
      </c>
      <c r="D60" s="8" t="str">
        <f>HYPERLINK("https://dx.doi.org/10.18730/JE5MK","10.18730/JE5MK")</f>
        <v>10.18730/JE5MK</v>
      </c>
      <c r="E60" s="8" t="str">
        <f>HYPERLINK("https://cgngenis.wur.nl/accessiondetails/CGN13326","CGN13326")</f>
        <v>CGN13326</v>
      </c>
      <c r="F60" s="8" t="str">
        <f>HYPERLINK("https://dx.doi.org/10.18730/1CVDG","10.18730/1CVDG")</f>
        <v>10.18730/1CVDG</v>
      </c>
    </row>
    <row r="61" spans="1:6" x14ac:dyDescent="0.3">
      <c r="A61" s="6" t="str">
        <f>HYPERLINK("https://www.ebi.ac.uk/ena/browser/view/SAMEA6452829","SAMEA6452829")</f>
        <v>SAMEA6452829</v>
      </c>
      <c r="B61" s="10" t="str">
        <f>HYPERLINK("https://www.ebi.ac.uk/ena/browser/view/SAMEA6452829?show=reads","WGS_TKI-376")</f>
        <v>WGS_TKI-376</v>
      </c>
      <c r="C61" s="3" t="s">
        <v>58</v>
      </c>
      <c r="D61" s="8" t="str">
        <f>HYPERLINK("https://dx.doi.org/10.18730/JE5PN","10.18730/JE5PN")</f>
        <v>10.18730/JE5PN</v>
      </c>
      <c r="E61" s="8" t="str">
        <f>HYPERLINK("https://cgngenis.wur.nl/accessiondetails/CGN13330","CGN13330")</f>
        <v>CGN13330</v>
      </c>
      <c r="F61" s="8" t="str">
        <f>HYPERLINK("https://dx.doi.org/10.18730/1CVHM","10.18730/1CVHM")</f>
        <v>10.18730/1CVHM</v>
      </c>
    </row>
    <row r="62" spans="1:6" x14ac:dyDescent="0.3">
      <c r="A62" s="6" t="str">
        <f>HYPERLINK("https://www.ebi.ac.uk/ena/browser/view/SAMEA6452830","SAMEA6452830")</f>
        <v>SAMEA6452830</v>
      </c>
      <c r="B62" s="10" t="str">
        <f>HYPERLINK("https://www.ebi.ac.uk/ena/browser/view/SAMEA6452830?show=reads","WGS_TKI-379")</f>
        <v>WGS_TKI-379</v>
      </c>
      <c r="C62" s="3" t="s">
        <v>59</v>
      </c>
      <c r="D62" s="8" t="str">
        <f>HYPERLINK("https://dx.doi.org/10.18730/S9JY0","10.18730/S9JY0")</f>
        <v>10.18730/S9JY0</v>
      </c>
      <c r="E62" s="8" t="str">
        <f>HYPERLINK("https://cgngenis.wur.nl/accessiondetails/CGN13375","CGN13375")</f>
        <v>CGN13375</v>
      </c>
      <c r="F62" s="8" t="str">
        <f>HYPERLINK("https://dx.doi.org/10.18730/1CXC5","10.18730/1CXC5")</f>
        <v>10.18730/1CXC5</v>
      </c>
    </row>
    <row r="63" spans="1:6" x14ac:dyDescent="0.3">
      <c r="A63" s="6" t="str">
        <f>HYPERLINK("https://www.ebi.ac.uk/ena/browser/view/SAMEA6452831","SAMEA6452831")</f>
        <v>SAMEA6452831</v>
      </c>
      <c r="B63" s="10" t="str">
        <f>HYPERLINK("https://www.ebi.ac.uk/ena/browser/view/SAMEA6452831?show=reads","WGS_TKI-382")</f>
        <v>WGS_TKI-382</v>
      </c>
      <c r="C63" s="3" t="s">
        <v>60</v>
      </c>
      <c r="D63" s="8" t="str">
        <f>HYPERLINK("https://dx.doi.org/10.18730/JE5TS","10.18730/JE5TS")</f>
        <v>10.18730/JE5TS</v>
      </c>
      <c r="E63" s="8" t="str">
        <f>HYPERLINK("https://cgngenis.wur.nl/accessiondetails/CGN15705","CGN15705")</f>
        <v>CGN15705</v>
      </c>
      <c r="F63" s="8" t="str">
        <f>HYPERLINK("https://dx.doi.org/10.18730/1E39$","10.18730/1E39$")</f>
        <v>10.18730/1E39$</v>
      </c>
    </row>
    <row r="64" spans="1:6" x14ac:dyDescent="0.3">
      <c r="A64" s="6" t="str">
        <f>HYPERLINK("https://www.ebi.ac.uk/ena/browser/view/SAMEA6452832","SAMEA6452832")</f>
        <v>SAMEA6452832</v>
      </c>
      <c r="B64" s="10" t="str">
        <f>HYPERLINK("https://www.ebi.ac.uk/ena/browser/view/SAMEA6452832?show=reads","WGS_TKI-383")</f>
        <v>WGS_TKI-383</v>
      </c>
      <c r="C64" s="3" t="s">
        <v>61</v>
      </c>
      <c r="D64" s="8" t="str">
        <f>HYPERLINK("https://dx.doi.org/10.18730/S9JZ1","10.18730/S9JZ1")</f>
        <v>10.18730/S9JZ1</v>
      </c>
      <c r="E64" s="8" t="str">
        <f>HYPERLINK("https://cgngenis.wur.nl/accessiondetails/CGN15716","CGN15716")</f>
        <v>CGN15716</v>
      </c>
      <c r="F64" s="8" t="str">
        <f>HYPERLINK("https://dx.doi.org/10.18730/1E3M8","10.18730/1E3M8")</f>
        <v>10.18730/1E3M8</v>
      </c>
    </row>
    <row r="65" spans="1:6" x14ac:dyDescent="0.3">
      <c r="A65" s="6" t="str">
        <f>HYPERLINK("https://www.ebi.ac.uk/ena/browser/view/SAMEA6452833","SAMEA6452833")</f>
        <v>SAMEA6452833</v>
      </c>
      <c r="B65" s="10" t="str">
        <f>HYPERLINK("https://www.ebi.ac.uk/ena/browser/view/SAMEA6452833?show=reads","WGS_TKI-391")</f>
        <v>WGS_TKI-391</v>
      </c>
      <c r="C65" s="3" t="s">
        <v>62</v>
      </c>
      <c r="D65" s="8" t="str">
        <f>HYPERLINK("https://dx.doi.org/10.18730/JE61*","10.18730/JE61*")</f>
        <v>10.18730/JE61*</v>
      </c>
      <c r="E65" s="8" t="str">
        <f>HYPERLINK("https://cgngenis.wur.nl/accessiondetails/CGN19047","CGN19047")</f>
        <v>CGN19047</v>
      </c>
      <c r="F65" s="8" t="str">
        <f>HYPERLINK("https://dx.doi.org/10.18730/1JH6R","10.18730/1JH6R")</f>
        <v>10.18730/1JH6R</v>
      </c>
    </row>
    <row r="66" spans="1:6" x14ac:dyDescent="0.3">
      <c r="A66" s="6" t="str">
        <f>HYPERLINK("https://www.ebi.ac.uk/ena/browser/view/SAMEA6452834","SAMEA6452834")</f>
        <v>SAMEA6452834</v>
      </c>
      <c r="B66" s="10" t="str">
        <f>HYPERLINK("https://www.ebi.ac.uk/ena/browser/view/SAMEA6452834?show=reads","WGS_TKI-395")</f>
        <v>WGS_TKI-395</v>
      </c>
      <c r="C66" s="3" t="s">
        <v>63</v>
      </c>
      <c r="D66" s="8" t="str">
        <f>HYPERLINK("https://dx.doi.org/10.18730/JE65U","10.18730/JE65U")</f>
        <v>10.18730/JE65U</v>
      </c>
      <c r="E66" s="8" t="str">
        <f>HYPERLINK("https://cgngenis.wur.nl/accessiondetails/CGN20697","CGN20697")</f>
        <v>CGN20697</v>
      </c>
      <c r="F66" s="8" t="str">
        <f>HYPERLINK("https://dx.doi.org/10.18730/1NR2Q","10.18730/1NR2Q")</f>
        <v>10.18730/1NR2Q</v>
      </c>
    </row>
    <row r="67" spans="1:6" x14ac:dyDescent="0.3">
      <c r="A67" s="6" t="str">
        <f>HYPERLINK("https://www.ebi.ac.uk/ena/browser/view/SAMEA6460660","SAMEA6460660")</f>
        <v>SAMEA6460660</v>
      </c>
      <c r="B67" s="10" t="str">
        <f>HYPERLINK("https://www.ebi.ac.uk/ena/browser/view/SAMEA6460660?show=reads","WGS_TKI-404")</f>
        <v>WGS_TKI-404</v>
      </c>
      <c r="C67" s="3" t="s">
        <v>64</v>
      </c>
      <c r="D67" s="8" t="str">
        <f>HYPERLINK("https://dx.doi.org/10.18730/JE6D7","10.18730/JE6D7")</f>
        <v>10.18730/JE6D7</v>
      </c>
      <c r="E67" s="8" t="str">
        <f>HYPERLINK("https://cgngenis.wur.nl/accessiondetails/CGN04683","CGN04683")</f>
        <v>CGN04683</v>
      </c>
      <c r="F67" s="8" t="str">
        <f>HYPERLINK("https://dx.doi.org/10.18730/17TC6","10.18730/17TC6")</f>
        <v>10.18730/17TC6</v>
      </c>
    </row>
    <row r="68" spans="1:6" x14ac:dyDescent="0.3">
      <c r="A68" s="6" t="str">
        <f>HYPERLINK("https://www.ebi.ac.uk/ena/browser/view/SAMEA6460661","SAMEA6460661")</f>
        <v>SAMEA6460661</v>
      </c>
      <c r="B68" s="10" t="str">
        <f>HYPERLINK("https://www.ebi.ac.uk/ena/browser/view/SAMEA6460661?show=reads","WGS_TKI-406")</f>
        <v>WGS_TKI-406</v>
      </c>
      <c r="C68" s="3" t="s">
        <v>65</v>
      </c>
      <c r="D68" s="8" t="str">
        <f>HYPERLINK("https://dx.doi.org/10.18730/JE6F9","10.18730/JE6F9")</f>
        <v>10.18730/JE6F9</v>
      </c>
      <c r="E68" s="8" t="str">
        <f>HYPERLINK("https://cgngenis.wur.nl/accessiondetails/CGN04955","CGN04955")</f>
        <v>CGN04955</v>
      </c>
      <c r="F68" s="8" t="str">
        <f>HYPERLINK("https://dx.doi.org/10.18730/17TF9","10.18730/17TF9")</f>
        <v>10.18730/17TF9</v>
      </c>
    </row>
    <row r="69" spans="1:6" x14ac:dyDescent="0.3">
      <c r="A69" s="6" t="str">
        <f>HYPERLINK("https://www.ebi.ac.uk/ena/browser/view/SAMEA6460662","SAMEA6460662")</f>
        <v>SAMEA6460662</v>
      </c>
      <c r="B69" s="10" t="str">
        <f>HYPERLINK("https://www.ebi.ac.uk/ena/browser/view/SAMEA6460662?show=reads","WGS_TKI-407")</f>
        <v>WGS_TKI-407</v>
      </c>
      <c r="C69" s="3" t="s">
        <v>66</v>
      </c>
      <c r="D69" s="8" t="str">
        <f>HYPERLINK("https://dx.doi.org/10.18730/JE6GA","10.18730/JE6GA")</f>
        <v>10.18730/JE6GA</v>
      </c>
      <c r="E69" s="8" t="str">
        <f>HYPERLINK("https://cgngenis.wur.nl/accessiondetails/CGN05077","CGN05077")</f>
        <v>CGN05077</v>
      </c>
      <c r="F69" s="8" t="str">
        <f>HYPERLINK("https://dx.doi.org/10.18730/17TQH","10.18730/17TQH")</f>
        <v>10.18730/17TQH</v>
      </c>
    </row>
    <row r="70" spans="1:6" x14ac:dyDescent="0.3">
      <c r="A70" s="6" t="str">
        <f>HYPERLINK("https://www.ebi.ac.uk/ena/browser/view/SAMEA6460663","SAMEA6460663")</f>
        <v>SAMEA6460663</v>
      </c>
      <c r="B70" s="10" t="str">
        <f>HYPERLINK("https://www.ebi.ac.uk/ena/browser/view/SAMEA6460663?show=reads","WGS_TKI-409")</f>
        <v>WGS_TKI-409</v>
      </c>
      <c r="C70" s="3" t="s">
        <v>67</v>
      </c>
      <c r="D70" s="8" t="str">
        <f>HYPERLINK("https://dx.doi.org/10.18730/JE6JC","10.18730/JE6JC")</f>
        <v>10.18730/JE6JC</v>
      </c>
      <c r="E70" s="8" t="str">
        <f>HYPERLINK("https://cgngenis.wur.nl/accessiondetails/CGN05148","CGN05148")</f>
        <v>CGN05148</v>
      </c>
      <c r="F70" s="8" t="str">
        <f>HYPERLINK("https://dx.doi.org/10.18730/17TSK","10.18730/17TSK")</f>
        <v>10.18730/17TSK</v>
      </c>
    </row>
    <row r="71" spans="1:6" x14ac:dyDescent="0.3">
      <c r="A71" s="6" t="str">
        <f>HYPERLINK("https://www.ebi.ac.uk/ena/browser/view/SAMEA6460664","SAMEA6460664")</f>
        <v>SAMEA6460664</v>
      </c>
      <c r="B71" s="10" t="str">
        <f>HYPERLINK("https://www.ebi.ac.uk/ena/browser/view/SAMEA6460664?show=reads","WGS_TKI-410")</f>
        <v>WGS_TKI-410</v>
      </c>
      <c r="C71" s="3" t="s">
        <v>68</v>
      </c>
      <c r="D71" s="8" t="str">
        <f>HYPERLINK("https://dx.doi.org/10.18730/JE6KD","10.18730/JE6KD")</f>
        <v>10.18730/JE6KD</v>
      </c>
      <c r="E71" s="8" t="str">
        <f>HYPERLINK("https://cgngenis.wur.nl/accessiondetails/CGN05268","CGN05268")</f>
        <v>CGN05268</v>
      </c>
      <c r="F71" s="8" t="str">
        <f>HYPERLINK("https://dx.doi.org/10.18730/17TGA","10.18730/17TGA")</f>
        <v>10.18730/17TGA</v>
      </c>
    </row>
    <row r="72" spans="1:6" x14ac:dyDescent="0.3">
      <c r="A72" s="6" t="str">
        <f>HYPERLINK("https://www.ebi.ac.uk/ena/browser/view/SAMEA6460665","SAMEA6460665")</f>
        <v>SAMEA6460665</v>
      </c>
      <c r="B72" s="10" t="str">
        <f>HYPERLINK("https://www.ebi.ac.uk/ena/browser/view/SAMEA6460665?show=reads","WGS_TKI-412")</f>
        <v>WGS_TKI-412</v>
      </c>
      <c r="C72" s="3" t="s">
        <v>91</v>
      </c>
      <c r="D72" s="8" t="str">
        <f>HYPERLINK("https://dx.doi.org/10.18730/JE6NF","10.18730/JE6NF")</f>
        <v>10.18730/JE6NF</v>
      </c>
      <c r="E72" s="8" t="str">
        <f>HYPERLINK("https://cgngenis.wur.nl/accessiondetails/CGN05332","CGN05332")</f>
        <v>CGN05332</v>
      </c>
      <c r="F72" s="8" t="str">
        <f>HYPERLINK("https://dx.doi.org/10.18730/17TVN","10.18730/17TVN")</f>
        <v>10.18730/17TVN</v>
      </c>
    </row>
    <row r="73" spans="1:6" x14ac:dyDescent="0.3">
      <c r="A73" s="6" t="str">
        <f>HYPERLINK("https://www.ebi.ac.uk/ena/browser/view/SAMEA6460666","SAMEA6460666")</f>
        <v>SAMEA6460666</v>
      </c>
      <c r="B73" s="10" t="str">
        <f>HYPERLINK("https://www.ebi.ac.uk/ena/browser/view/SAMEA6460666?show=reads","WGS_TKI-414")</f>
        <v>WGS_TKI-414</v>
      </c>
      <c r="C73" s="3" t="s">
        <v>107</v>
      </c>
      <c r="D73" s="8" t="str">
        <f>HYPERLINK("https://dx.doi.org/10.18730/JE6QH","10.18730/JE6QH")</f>
        <v>10.18730/JE6QH</v>
      </c>
      <c r="E73" s="8" t="str">
        <f>HYPERLINK("https://cgngenis.wur.nl/accessiondetails/CGN05794","CGN05794")</f>
        <v>CGN05794</v>
      </c>
      <c r="F73" s="8" t="str">
        <f>HYPERLINK("https://dx.doi.org/10.18730/17V8$","10.18730/17V8$")</f>
        <v>10.18730/17V8$</v>
      </c>
    </row>
    <row r="74" spans="1:6" x14ac:dyDescent="0.3">
      <c r="A74" s="6" t="str">
        <f>HYPERLINK("https://www.ebi.ac.uk/ena/browser/view/SAMEA6460667","SAMEA6460667")</f>
        <v>SAMEA6460667</v>
      </c>
      <c r="B74" s="10" t="str">
        <f>HYPERLINK("https://www.ebi.ac.uk/ena/browser/view/SAMEA6460667?show=reads","WGS_TKI-419")</f>
        <v>WGS_TKI-419</v>
      </c>
      <c r="C74" s="3" t="s">
        <v>101</v>
      </c>
      <c r="D74" s="8" t="str">
        <f>HYPERLINK("https://dx.doi.org/10.18730/JE6WP","10.18730/JE6WP")</f>
        <v>10.18730/JE6WP</v>
      </c>
      <c r="E74" s="8" t="str">
        <f>HYPERLINK("https://cgngenis.wur.nl/accessiondetails/CGN09365","CGN09365")</f>
        <v>CGN09365</v>
      </c>
      <c r="F74" s="8" t="str">
        <f>HYPERLINK("https://dx.doi.org/10.18730/18DMY","10.18730/18DMY")</f>
        <v>10.18730/18DMY</v>
      </c>
    </row>
    <row r="75" spans="1:6" x14ac:dyDescent="0.3">
      <c r="A75" s="6" t="str">
        <f>HYPERLINK("https://www.ebi.ac.uk/ena/browser/view/SAMEA6460668","SAMEA6460668")</f>
        <v>SAMEA6460668</v>
      </c>
      <c r="B75" s="10" t="str">
        <f>HYPERLINK("https://www.ebi.ac.uk/ena/browser/view/SAMEA6460668?show=reads","WGS_TKI-420")</f>
        <v>WGS_TKI-420</v>
      </c>
      <c r="C75" s="3" t="s">
        <v>69</v>
      </c>
      <c r="D75" s="8" t="str">
        <f>HYPERLINK("https://dx.doi.org/10.18730/JE6XQ","10.18730/JE6XQ")</f>
        <v>10.18730/JE6XQ</v>
      </c>
      <c r="E75" s="8" t="str">
        <f>HYPERLINK("https://cgngenis.wur.nl/accessiondetails/CGN13302","CGN13302")</f>
        <v>CGN13302</v>
      </c>
      <c r="F75" s="8" t="str">
        <f>HYPERLINK("https://dx.doi.org/10.18730/1AK6U","10.18730/1AK6U")</f>
        <v>10.18730/1AK6U</v>
      </c>
    </row>
    <row r="76" spans="1:6" x14ac:dyDescent="0.3">
      <c r="A76" s="6" t="str">
        <f>HYPERLINK("https://www.ebi.ac.uk/ena/browser/view/SAMEA6460669","SAMEA6460669")</f>
        <v>SAMEA6460669</v>
      </c>
      <c r="B76" s="10" t="str">
        <f>HYPERLINK("https://www.ebi.ac.uk/ena/browser/view/SAMEA6460669?show=reads","WGS_TKI-422")</f>
        <v>WGS_TKI-422</v>
      </c>
      <c r="C76" s="3" t="s">
        <v>70</v>
      </c>
      <c r="D76" s="8" t="str">
        <f>HYPERLINK("https://dx.doi.org/10.18730/JE6ZS","10.18730/JE6ZS")</f>
        <v>10.18730/JE6ZS</v>
      </c>
      <c r="E76" s="8" t="str">
        <f>HYPERLINK("https://cgngenis.wur.nl/accessiondetails/CGN13337","CGN13337")</f>
        <v>CGN13337</v>
      </c>
      <c r="F76" s="8" t="str">
        <f>HYPERLINK("https://dx.doi.org/10.18730/1CVSW","10.18730/1CVSW")</f>
        <v>10.18730/1CVSW</v>
      </c>
    </row>
    <row r="77" spans="1:6" x14ac:dyDescent="0.3">
      <c r="A77" s="6" t="str">
        <f>HYPERLINK("https://www.ebi.ac.uk/ena/browser/view/SAMEA6460670","SAMEA6460670")</f>
        <v>SAMEA6460670</v>
      </c>
      <c r="B77" s="10" t="str">
        <f>HYPERLINK("https://www.ebi.ac.uk/ena/browser/view/SAMEA6460670?show=reads","WGS_TKI-425")</f>
        <v>WGS_TKI-425</v>
      </c>
      <c r="C77" s="3" t="s">
        <v>71</v>
      </c>
      <c r="D77" s="8" t="str">
        <f>HYPERLINK("https://dx.doi.org/10.18730/JE72W","10.18730/JE72W")</f>
        <v>10.18730/JE72W</v>
      </c>
      <c r="E77" s="8" t="str">
        <f>HYPERLINK("https://cgngenis.wur.nl/accessiondetails/CGN13356","CGN13356")</f>
        <v>CGN13356</v>
      </c>
      <c r="F77" s="8" t="str">
        <f>HYPERLINK("https://dx.doi.org/10.18730/1CWHF","10.18730/1CWHF")</f>
        <v>10.18730/1CWHF</v>
      </c>
    </row>
    <row r="78" spans="1:6" x14ac:dyDescent="0.3">
      <c r="A78" s="6" t="str">
        <f>HYPERLINK("https://www.ebi.ac.uk/ena/browser/view/SAMEA6460671","SAMEA6460671")</f>
        <v>SAMEA6460671</v>
      </c>
      <c r="B78" s="10" t="str">
        <f>HYPERLINK("https://www.ebi.ac.uk/ena/browser/view/SAMEA6460671?show=reads","WGS_TKI-427")</f>
        <v>WGS_TKI-427</v>
      </c>
      <c r="C78" s="3" t="s">
        <v>72</v>
      </c>
      <c r="D78" s="8" t="str">
        <f>HYPERLINK("https://dx.doi.org/10.18730/JE74Y","10.18730/JE74Y")</f>
        <v>10.18730/JE74Y</v>
      </c>
      <c r="E78" s="8" t="str">
        <f>HYPERLINK("https://cgngenis.wur.nl/accessiondetails/CGN14290","CGN14290")</f>
        <v>CGN14290</v>
      </c>
      <c r="F78" s="8" t="str">
        <f>HYPERLINK("https://dx.doi.org/10.18730/1CWDB","10.18730/1CWDB")</f>
        <v>10.18730/1CWDB</v>
      </c>
    </row>
    <row r="79" spans="1:6" x14ac:dyDescent="0.3">
      <c r="A79" s="6" t="str">
        <f>HYPERLINK("https://www.ebi.ac.uk/ena/browser/view/SAMEA6460672","SAMEA6460672")</f>
        <v>SAMEA6460672</v>
      </c>
      <c r="B79" s="10" t="str">
        <f>HYPERLINK("https://www.ebi.ac.uk/ena/browser/view/SAMEA6460672?show=reads","WGS_TKI-431")</f>
        <v>WGS_TKI-431</v>
      </c>
      <c r="C79" s="3" t="s">
        <v>102</v>
      </c>
      <c r="D79" s="8" t="str">
        <f>HYPERLINK("https://dx.doi.org/10.18730/JE78$","10.18730/JE78$")</f>
        <v>10.18730/JE78$</v>
      </c>
      <c r="E79" s="8" t="str">
        <f>HYPERLINK("https://cgngenis.wur.nl/accessiondetails/CGN16267","CGN16267")</f>
        <v>CGN16267</v>
      </c>
      <c r="F79" s="8" t="str">
        <f>HYPERLINK("https://dx.doi.org/10.18730/1H2GA","10.18730/1H2GA")</f>
        <v>10.18730/1H2GA</v>
      </c>
    </row>
    <row r="80" spans="1:6" x14ac:dyDescent="0.3">
      <c r="A80" s="6" t="str">
        <f>HYPERLINK("https://www.ebi.ac.uk/ena/browser/view/SAMEA6460673","SAMEA6460673")</f>
        <v>SAMEA6460673</v>
      </c>
      <c r="B80" s="10" t="str">
        <f>HYPERLINK("https://www.ebi.ac.uk/ena/browser/view/SAMEA6460673?show=reads","WGS_TKI-434")</f>
        <v>WGS_TKI-434</v>
      </c>
      <c r="C80" s="3" t="s">
        <v>103</v>
      </c>
      <c r="D80" s="8" t="str">
        <f>HYPERLINK("https://dx.doi.org/10.18730/JE7B0","10.18730/JE7B0")</f>
        <v>10.18730/JE7B0</v>
      </c>
      <c r="E80" s="8" t="str">
        <f>HYPERLINK("https://cgngenis.wur.nl/accessiondetails/CGN16285","CGN16285")</f>
        <v>CGN16285</v>
      </c>
      <c r="F80" s="8" t="str">
        <f>HYPERLINK("https://dx.doi.org/10.18730/1H2ZS","10.18730/1H2ZS")</f>
        <v>10.18730/1H2ZS</v>
      </c>
    </row>
    <row r="81" spans="1:6" x14ac:dyDescent="0.3">
      <c r="A81" s="6" t="str">
        <f>HYPERLINK("https://www.ebi.ac.uk/ena/browser/view/SAMEA6460674","SAMEA6460674")</f>
        <v>SAMEA6460674</v>
      </c>
      <c r="B81" s="10" t="str">
        <f>HYPERLINK("https://www.ebi.ac.uk/ena/browser/view/SAMEA6460674?show=reads","WGS_TKI-442")</f>
        <v>WGS_TKI-442</v>
      </c>
      <c r="C81" s="3" t="s">
        <v>92</v>
      </c>
      <c r="D81" s="8" t="str">
        <f>HYPERLINK("https://dx.doi.org/10.18730/JE7K8","10.18730/JE7K8")</f>
        <v>10.18730/JE7K8</v>
      </c>
      <c r="E81" s="8" t="str">
        <f>HYPERLINK("https://cgngenis.wur.nl/accessiondetails/CGN18980","CGN18980")</f>
        <v>CGN18980</v>
      </c>
      <c r="F81" s="8" t="str">
        <f>HYPERLINK("https://dx.doi.org/10.18730/1E4P5","10.18730/1E4P5")</f>
        <v>10.18730/1E4P5</v>
      </c>
    </row>
    <row r="82" spans="1:6" x14ac:dyDescent="0.3">
      <c r="A82" s="6" t="str">
        <f>HYPERLINK("https://www.ebi.ac.uk/ena/browser/view/SAMEA6460693","SAMEA6460693")</f>
        <v>SAMEA6460693</v>
      </c>
      <c r="B82" s="10" t="str">
        <f>HYPERLINK("https://www.ebi.ac.uk/ena/browser/view/SAMEA6460693?show=reads","WGS_TKI-454")</f>
        <v>WGS_TKI-454</v>
      </c>
      <c r="C82" s="3" t="s">
        <v>73</v>
      </c>
      <c r="D82" s="8" t="str">
        <f>HYPERLINK("https://dx.doi.org/10.18730/JE7ZM","10.18730/JE7ZM")</f>
        <v>10.18730/JE7ZM</v>
      </c>
      <c r="E82" s="8" t="str">
        <f>HYPERLINK("https://cgngenis.wur.nl/accessiondetails/CGN15679","CGN15679")</f>
        <v>CGN15679</v>
      </c>
      <c r="F82" s="8" t="str">
        <f>HYPERLINK("https://dx.doi.org/10.18730/1DJ54","10.18730/1DJ54")</f>
        <v>10.18730/1DJ54</v>
      </c>
    </row>
    <row r="83" spans="1:6" x14ac:dyDescent="0.3">
      <c r="A83" s="6" t="str">
        <f>HYPERLINK("https://www.ebi.ac.uk/ena/browser/view/SAMEA6460694","SAMEA6460694")</f>
        <v>SAMEA6460694</v>
      </c>
      <c r="B83" s="10" t="str">
        <f>HYPERLINK("https://www.ebi.ac.uk/ena/browser/view/SAMEA6460694?show=reads","WGS_TKI-460")</f>
        <v>WGS_TKI-460</v>
      </c>
      <c r="C83" s="3" t="s">
        <v>100</v>
      </c>
      <c r="D83" s="8" t="str">
        <f>HYPERLINK("https://dx.doi.org/10.18730/S9K13","10.18730/S9K13")</f>
        <v>10.18730/S9K13</v>
      </c>
      <c r="E83" s="8" t="str">
        <f>HYPERLINK("https://cgngenis.wur.nl/accessiondetails/CGN16201","CGN16201")</f>
        <v>CGN16201</v>
      </c>
      <c r="F83" s="8" t="str">
        <f>HYPERLINK("https://dx.doi.org/10.18730/1DHW*","10.18730/1DHW*")</f>
        <v>10.18730/1DHW*</v>
      </c>
    </row>
    <row r="84" spans="1:6" x14ac:dyDescent="0.3">
      <c r="A84" s="6" t="str">
        <f>HYPERLINK("https://www.ebi.ac.uk/ena/browser/view/SAMEA6460675","SAMEA6460675")</f>
        <v>SAMEA6460675</v>
      </c>
      <c r="B84" s="10" t="str">
        <f>HYPERLINK("https://www.ebi.ac.uk/ena/browser/view/SAMEA6460675?show=reads","WGS_TKI-464")</f>
        <v>WGS_TKI-464</v>
      </c>
      <c r="C84" s="3" t="s">
        <v>74</v>
      </c>
      <c r="D84" s="8" t="str">
        <f>HYPERLINK("https://dx.doi.org/10.18730/JE88X","10.18730/JE88X")</f>
        <v>10.18730/JE88X</v>
      </c>
      <c r="E84" s="8" t="str">
        <f>HYPERLINK("https://cgngenis.wur.nl/accessiondetails/CGN09357","CGN09357")</f>
        <v>CGN09357</v>
      </c>
      <c r="F84" s="8" t="str">
        <f>HYPERLINK("https://dx.doi.org/10.18730/18BC*","10.18730/18BC*")</f>
        <v>10.18730/18BC*</v>
      </c>
    </row>
    <row r="85" spans="1:6" x14ac:dyDescent="0.3">
      <c r="A85" s="6" t="str">
        <f>HYPERLINK("https://www.ebi.ac.uk/ena/browser/view/SAMEA6460676","SAMEA6460676")</f>
        <v>SAMEA6460676</v>
      </c>
      <c r="B85" s="10" t="str">
        <f>HYPERLINK("https://www.ebi.ac.uk/ena/browser/view/SAMEA6460676?show=reads","WGS_TKI-465")</f>
        <v>WGS_TKI-465</v>
      </c>
      <c r="C85" s="3" t="s">
        <v>75</v>
      </c>
      <c r="D85" s="8" t="str">
        <f>HYPERLINK("https://dx.doi.org/10.18730/JE89Y","10.18730/JE89Y")</f>
        <v>10.18730/JE89Y</v>
      </c>
      <c r="E85" s="8" t="str">
        <f>HYPERLINK("https://cgngenis.wur.nl/accessiondetails/CGN15692","CGN15692")</f>
        <v>CGN15692</v>
      </c>
      <c r="F85" s="8" t="str">
        <f>HYPERLINK("https://dx.doi.org/10.18730/1E0RV","10.18730/1E0RV")</f>
        <v>10.18730/1E0RV</v>
      </c>
    </row>
    <row r="86" spans="1:6" x14ac:dyDescent="0.3">
      <c r="A86" s="6" t="str">
        <f>HYPERLINK("https://www.ebi.ac.uk/ena/browser/view/SAMEA6460677","SAMEA6460677")</f>
        <v>SAMEA6460677</v>
      </c>
      <c r="B86" s="10" t="str">
        <f>HYPERLINK("https://www.ebi.ac.uk/ena/browser/view/SAMEA6460677?show=reads","WGS_TKI-466")</f>
        <v>WGS_TKI-466</v>
      </c>
      <c r="C86" s="3" t="s">
        <v>76</v>
      </c>
      <c r="D86" s="8" t="str">
        <f>HYPERLINK("https://dx.doi.org/10.18730/JE8AZ","10.18730/JE8AZ")</f>
        <v>10.18730/JE8AZ</v>
      </c>
      <c r="E86" s="8" t="str">
        <f>HYPERLINK("https://cgngenis.wur.nl/accessiondetails/CGN04664","CGN04664")</f>
        <v>CGN04664</v>
      </c>
      <c r="F86" s="8" t="str">
        <f>HYPERLINK("https://dx.doi.org/10.18730/18AZK","10.18730/18AZK")</f>
        <v>10.18730/18AZK</v>
      </c>
    </row>
    <row r="87" spans="1:6" x14ac:dyDescent="0.3">
      <c r="A87" s="6" t="str">
        <f>HYPERLINK("https://www.ebi.ac.uk/ena/browser/view/SAMEA6460678","SAMEA6460678")</f>
        <v>SAMEA6460678</v>
      </c>
      <c r="B87" s="10" t="str">
        <f>HYPERLINK("https://www.ebi.ac.uk/ena/browser/view/SAMEA6460678?show=reads","WGS_TKI-467")</f>
        <v>WGS_TKI-467</v>
      </c>
      <c r="C87" s="3" t="s">
        <v>93</v>
      </c>
      <c r="D87" s="8" t="str">
        <f>HYPERLINK("https://dx.doi.org/10.18730/JE8B*","10.18730/JE8B*")</f>
        <v>10.18730/JE8B*</v>
      </c>
      <c r="E87" s="8" t="str">
        <f>HYPERLINK("https://cgngenis.wur.nl/accessiondetails/CGN15711","CGN15711")</f>
        <v>CGN15711</v>
      </c>
      <c r="F87" s="8" t="str">
        <f>HYPERLINK("https://dx.doi.org/10.18730/1E3F3","10.18730/1E3F3")</f>
        <v>10.18730/1E3F3</v>
      </c>
    </row>
    <row r="88" spans="1:6" x14ac:dyDescent="0.3">
      <c r="A88" s="6" t="str">
        <f>HYPERLINK("https://www.ebi.ac.uk/ena/browser/view/SAMEA6460679","SAMEA6460679")</f>
        <v>SAMEA6460679</v>
      </c>
      <c r="B88" s="10" t="str">
        <f>HYPERLINK("https://www.ebi.ac.uk/ena/browser/view/SAMEA6460679?show=reads","WGS_TKI-468")</f>
        <v>WGS_TKI-468</v>
      </c>
      <c r="C88" s="3" t="s">
        <v>77</v>
      </c>
      <c r="D88" s="8" t="str">
        <f>HYPERLINK("https://dx.doi.org/10.18730/JE8C~","10.18730/JE8C~")</f>
        <v>10.18730/JE8C~</v>
      </c>
      <c r="E88" s="8" t="str">
        <f>HYPERLINK("https://cgngenis.wur.nl/accessiondetails/CGN04790","CGN04790")</f>
        <v>CGN04790</v>
      </c>
      <c r="F88" s="8" t="str">
        <f>HYPERLINK("https://dx.doi.org/10.18730/18DGT","10.18730/18DGT")</f>
        <v>10.18730/18DGT</v>
      </c>
    </row>
    <row r="89" spans="1:6" x14ac:dyDescent="0.3">
      <c r="A89" s="6" t="str">
        <f>HYPERLINK("https://www.ebi.ac.uk/ena/browser/view/SAMEA6460680","SAMEA6460680")</f>
        <v>SAMEA6460680</v>
      </c>
      <c r="B89" s="10" t="str">
        <f>HYPERLINK("https://www.ebi.ac.uk/ena/browser/view/SAMEA6460680?show=reads","WGS_TKI-469")</f>
        <v>WGS_TKI-469</v>
      </c>
      <c r="C89" s="3" t="s">
        <v>78</v>
      </c>
      <c r="D89" s="8" t="str">
        <f>HYPERLINK("https://dx.doi.org/10.18730/JE8D$","10.18730/JE8D$")</f>
        <v>10.18730/JE8D$</v>
      </c>
      <c r="E89" s="8" t="str">
        <f>HYPERLINK("https://cgngenis.wur.nl/accessiondetails/CGN05805","CGN05805")</f>
        <v>CGN05805</v>
      </c>
      <c r="F89" s="8" t="str">
        <f>HYPERLINK("https://dx.doi.org/10.18730/17V7~","10.18730/17V7~")</f>
        <v>10.18730/17V7~</v>
      </c>
    </row>
    <row r="90" spans="1:6" x14ac:dyDescent="0.3">
      <c r="A90" s="6" t="str">
        <f>HYPERLINK("https://www.ebi.ac.uk/ena/browser/view/SAMEA6460681","SAMEA6460681")</f>
        <v>SAMEA6460681</v>
      </c>
      <c r="B90" s="10" t="str">
        <f>HYPERLINK("https://www.ebi.ac.uk/ena/browser/view/SAMEA6460681?show=reads","WGS_TKI-471")</f>
        <v>WGS_TKI-471</v>
      </c>
      <c r="C90" s="3" t="s">
        <v>94</v>
      </c>
      <c r="D90" s="8"/>
      <c r="E90" s="8" t="str">
        <f>HYPERLINK("https://cgngenis.wur.nl/accessiondetails/CGN13305","CGN13305")</f>
        <v>CGN13305</v>
      </c>
      <c r="F90" s="8" t="str">
        <f>HYPERLINK("https://dx.doi.org/10.18730/1AKC5","10.18730/1AKC5")</f>
        <v>10.18730/1AKC5</v>
      </c>
    </row>
    <row r="91" spans="1:6" x14ac:dyDescent="0.3">
      <c r="A91" s="6" t="str">
        <f>HYPERLINK("https://www.ebi.ac.uk/ena/browser/view/SAMEA6460682","SAMEA6460682")</f>
        <v>SAMEA6460682</v>
      </c>
      <c r="B91" s="10" t="str">
        <f>HYPERLINK("https://www.ebi.ac.uk/ena/browser/view/SAMEA6460682?show=reads","WGS_TKI-472")</f>
        <v>WGS_TKI-472</v>
      </c>
      <c r="C91" s="3" t="s">
        <v>104</v>
      </c>
      <c r="D91" s="8" t="str">
        <f>HYPERLINK("https://dx.doi.org/10.18730/JE8FU","10.18730/JE8FU")</f>
        <v>10.18730/JE8FU</v>
      </c>
      <c r="E91" s="8" t="str">
        <f>HYPERLINK("https://cgngenis.wur.nl/accessiondetails/CGN18998","CGN18998")</f>
        <v>CGN18998</v>
      </c>
      <c r="F91" s="8" t="str">
        <f>HYPERLINK("https://dx.doi.org/10.18730/1JDPQ","10.18730/1JDPQ")</f>
        <v>10.18730/1JDPQ</v>
      </c>
    </row>
    <row r="92" spans="1:6" x14ac:dyDescent="0.3">
      <c r="A92" s="6" t="str">
        <f>HYPERLINK("https://www.ebi.ac.uk/ena/browser/view/SAMEA6460683","SAMEA6460683")</f>
        <v>SAMEA6460683</v>
      </c>
      <c r="B92" s="10" t="str">
        <f>HYPERLINK("https://www.ebi.ac.uk/ena/browser/view/SAMEA6460683?show=reads","WGS_TKI-473")</f>
        <v>WGS_TKI-473</v>
      </c>
      <c r="C92" s="3" t="s">
        <v>79</v>
      </c>
      <c r="D92" s="8" t="str">
        <f>HYPERLINK("https://dx.doi.org/10.18730/JE8G0","10.18730/JE8G0")</f>
        <v>10.18730/JE8G0</v>
      </c>
      <c r="E92" s="8" t="str">
        <f>HYPERLINK("https://cgngenis.wur.nl/accessiondetails/CGN14308","CGN14308")</f>
        <v>CGN14308</v>
      </c>
      <c r="F92" s="8" t="str">
        <f>HYPERLINK("https://dx.doi.org/10.18730/1DH7B","10.18730/1DH7B")</f>
        <v>10.18730/1DH7B</v>
      </c>
    </row>
    <row r="93" spans="1:6" x14ac:dyDescent="0.3">
      <c r="A93" s="6" t="str">
        <f>HYPERLINK("https://www.ebi.ac.uk/ena/browser/view/SAMEA6460684","SAMEA6460684")</f>
        <v>SAMEA6460684</v>
      </c>
      <c r="B93" s="10" t="str">
        <f>HYPERLINK("https://www.ebi.ac.uk/ena/browser/view/SAMEA6460684?show=reads","WGS_TKI-474")</f>
        <v>WGS_TKI-474</v>
      </c>
      <c r="C93" s="3" t="s">
        <v>80</v>
      </c>
      <c r="D93" s="8" t="str">
        <f>HYPERLINK("https://dx.doi.org/10.18730/JE8H1","10.18730/JE8H1")</f>
        <v>10.18730/JE8H1</v>
      </c>
      <c r="E93" s="8" t="str">
        <f>HYPERLINK("https://cgngenis.wur.nl/accessiondetails/CGN17388","CGN17388")</f>
        <v>CGN17388</v>
      </c>
      <c r="F93" s="8" t="str">
        <f>HYPERLINK("https://dx.doi.org/10.18730/1E1FD","10.18730/1E1FD")</f>
        <v>10.18730/1E1FD</v>
      </c>
    </row>
    <row r="94" spans="1:6" x14ac:dyDescent="0.3">
      <c r="A94" s="6" t="str">
        <f>HYPERLINK("https://www.ebi.ac.uk/ena/browser/view/SAMEA6460685","SAMEA6460685")</f>
        <v>SAMEA6460685</v>
      </c>
      <c r="B94" s="10" t="str">
        <f>HYPERLINK("https://www.ebi.ac.uk/ena/browser/view/SAMEA6460685?show=reads","WGS_TKI-477")</f>
        <v>WGS_TKI-477</v>
      </c>
      <c r="C94" s="3" t="s">
        <v>81</v>
      </c>
      <c r="D94" s="8" t="str">
        <f>HYPERLINK("https://dx.doi.org/10.18730/JE8K3","10.18730/JE8K3")</f>
        <v>10.18730/JE8K3</v>
      </c>
      <c r="E94" s="8" t="str">
        <f>HYPERLINK("https://cgngenis.wur.nl/accessiondetails/CGN14312","CGN14312")</f>
        <v>CGN14312</v>
      </c>
      <c r="F94" s="8" t="str">
        <f>HYPERLINK("https://dx.doi.org/10.18730/1DHFK","10.18730/1DHFK")</f>
        <v>10.18730/1DHFK</v>
      </c>
    </row>
    <row r="95" spans="1:6" x14ac:dyDescent="0.3">
      <c r="A95" s="6" t="str">
        <f>HYPERLINK("https://www.ebi.ac.uk/ena/browser/view/SAMEA6460686","SAMEA6460686")</f>
        <v>SAMEA6460686</v>
      </c>
      <c r="B95" s="10" t="str">
        <f>HYPERLINK("https://www.ebi.ac.uk/ena/browser/view/SAMEA6460686?show=reads","WGS_TKI-478")</f>
        <v>WGS_TKI-478</v>
      </c>
      <c r="C95" s="3" t="s">
        <v>105</v>
      </c>
      <c r="D95" s="8"/>
      <c r="E95" s="8" t="str">
        <f>HYPERLINK("https://cgngenis.wur.nl/accessiondetails/CGN14316","CGN14316")</f>
        <v>CGN14316</v>
      </c>
      <c r="F95" s="8" t="str">
        <f>HYPERLINK("https://dx.doi.org/10.18730/1E153","10.18730/1E153")</f>
        <v>10.18730/1E153</v>
      </c>
    </row>
    <row r="96" spans="1:6" x14ac:dyDescent="0.3">
      <c r="A96" s="6" t="str">
        <f>HYPERLINK("https://www.ebi.ac.uk/ena/browser/view/SAMEA6460687","SAMEA6460687")</f>
        <v>SAMEA6460687</v>
      </c>
      <c r="B96" s="10" t="str">
        <f>HYPERLINK("https://www.ebi.ac.uk/ena/browser/view/SAMEA6460687?show=reads","WGS_TKI-485")</f>
        <v>WGS_TKI-485</v>
      </c>
      <c r="C96" s="3" t="s">
        <v>95</v>
      </c>
      <c r="D96" s="8"/>
      <c r="E96" s="8" t="str">
        <f>HYPERLINK("https://cgngenis.wur.nl/accessiondetails/CGN09323","CGN09323")</f>
        <v>CGN09323</v>
      </c>
      <c r="F96" s="8" t="str">
        <f>HYPERLINK("https://dx.doi.org/10.18730/17V0T","10.18730/17V0T")</f>
        <v>10.18730/17V0T</v>
      </c>
    </row>
    <row r="97" spans="1:6" x14ac:dyDescent="0.3">
      <c r="A97" s="6" t="str">
        <f>HYPERLINK("https://www.ebi.ac.uk/ena/browser/view/SAMEA6460688","SAMEA6460688")</f>
        <v>SAMEA6460688</v>
      </c>
      <c r="B97" s="10" t="str">
        <f>HYPERLINK("https://www.ebi.ac.uk/ena/browser/view/SAMEA6460688?show=reads","WGS_TKI-486")</f>
        <v>WGS_TKI-486</v>
      </c>
      <c r="C97" s="3" t="s">
        <v>96</v>
      </c>
      <c r="D97" s="8"/>
      <c r="E97" s="8" t="str">
        <f>HYPERLINK("https://cgngenis.wur.nl/accessiondetails/CGN13299","CGN13299")</f>
        <v>CGN13299</v>
      </c>
      <c r="F97" s="8" t="str">
        <f>HYPERLINK("https://dx.doi.org/10.18730/1AH58","10.18730/1AH58")</f>
        <v>10.18730/1AH58</v>
      </c>
    </row>
    <row r="98" spans="1:6" x14ac:dyDescent="0.3">
      <c r="A98" s="6" t="str">
        <f>HYPERLINK("https://www.ebi.ac.uk/ena/browser/view/SAMEA6460689","SAMEA6460689")</f>
        <v>SAMEA6460689</v>
      </c>
      <c r="B98" s="10" t="str">
        <f>HYPERLINK("https://www.ebi.ac.uk/ena/browser/view/SAMEA6460689?show=reads","WGS_TKI-488")</f>
        <v>WGS_TKI-488</v>
      </c>
      <c r="C98" s="3" t="s">
        <v>97</v>
      </c>
      <c r="D98" s="8"/>
      <c r="E98" s="8" t="str">
        <f>HYPERLINK("https://cgngenis.wur.nl/accessiondetails/CGN09390","CGN09390")</f>
        <v>CGN09390</v>
      </c>
      <c r="F98" s="8" t="str">
        <f>HYPERLINK("https://dx.doi.org/10.18730/17V5Z","10.18730/17V5Z")</f>
        <v>10.18730/17V5Z</v>
      </c>
    </row>
    <row r="99" spans="1:6" x14ac:dyDescent="0.3">
      <c r="A99" s="6" t="str">
        <f>HYPERLINK("https://www.ebi.ac.uk/ena/browser/view/SAMEA6460690","SAMEA6460690")</f>
        <v>SAMEA6460690</v>
      </c>
      <c r="B99" s="10" t="str">
        <f>HYPERLINK("https://www.ebi.ac.uk/ena/browser/view/SAMEA6460690?show=reads","WGS_TKI-489")</f>
        <v>WGS_TKI-489</v>
      </c>
      <c r="C99" s="3" t="s">
        <v>98</v>
      </c>
      <c r="D99" s="8"/>
      <c r="E99" s="8" t="str">
        <f>HYPERLINK("https://cgngenis.wur.nl/accessiondetails/CGN18616","CGN18616")</f>
        <v>CGN18616</v>
      </c>
      <c r="F99" s="8" t="str">
        <f>HYPERLINK("https://dx.doi.org/10.18730/1DJPN","10.18730/1DJPN")</f>
        <v>10.18730/1DJPN</v>
      </c>
    </row>
    <row r="100" spans="1:6" x14ac:dyDescent="0.3">
      <c r="A100" s="6" t="str">
        <f>HYPERLINK("https://www.ebi.ac.uk/ena/browser/view/SAMEA6460691","SAMEA6460691")</f>
        <v>SAMEA6460691</v>
      </c>
      <c r="B100" s="10" t="str">
        <f>HYPERLINK("https://www.ebi.ac.uk/ena/browser/view/SAMEA6460691?show=reads","WGS_TKI-492")</f>
        <v>WGS_TKI-492</v>
      </c>
      <c r="C100" s="3" t="s">
        <v>106</v>
      </c>
      <c r="D100" s="8"/>
      <c r="E100" s="8" t="str">
        <f>HYPERLINK("https://cgngenis.wur.nl/accessiondetails/CGN14301","CGN14301")</f>
        <v>CGN14301</v>
      </c>
      <c r="F100" s="8" t="str">
        <f>HYPERLINK("https://dx.doi.org/10.18730/1CXG9","10.18730/1CXG9")</f>
        <v>10.18730/1CXG9</v>
      </c>
    </row>
    <row r="101" spans="1:6" x14ac:dyDescent="0.3">
      <c r="A101" s="6" t="str">
        <f>HYPERLINK("https://www.ebi.ac.uk/ena/browser/view/SAMEA6460692","SAMEA6460692")</f>
        <v>SAMEA6460692</v>
      </c>
      <c r="B101" s="10" t="str">
        <f>HYPERLINK("https://www.ebi.ac.uk/ena/browser/view/SAMEA6460692?show=reads","WGS_TKI-493")</f>
        <v>WGS_TKI-493</v>
      </c>
      <c r="C101" s="3" t="s">
        <v>99</v>
      </c>
      <c r="D101" s="8"/>
      <c r="E101" s="8" t="str">
        <f>HYPERLINK("https://cgngenis.wur.nl/accessiondetails/CGN16202","CGN16202")</f>
        <v>CGN16202</v>
      </c>
      <c r="F101" s="8" t="str">
        <f>HYPERLINK("https://dx.doi.org/10.18730/1DHY$","10.18730/1DHY$")</f>
        <v>10.18730/1DHY$</v>
      </c>
    </row>
    <row r="102" spans="1:6" x14ac:dyDescent="0.3">
      <c r="A102" s="6"/>
      <c r="B102" s="10"/>
      <c r="C102" s="3"/>
      <c r="D102" s="8"/>
      <c r="E102" s="8"/>
      <c r="F102" s="8"/>
    </row>
    <row r="103" spans="1:6" x14ac:dyDescent="0.3">
      <c r="A103" s="6"/>
      <c r="B103" s="10"/>
      <c r="C103" s="3"/>
      <c r="D103" s="8"/>
      <c r="E103" s="8"/>
      <c r="F103" s="8"/>
    </row>
    <row r="104" spans="1:6" x14ac:dyDescent="0.3">
      <c r="A104" s="6"/>
      <c r="B104" s="10"/>
      <c r="C104" s="3"/>
      <c r="D104" s="8"/>
      <c r="E104" s="8"/>
      <c r="F104" s="8"/>
    </row>
    <row r="105" spans="1:6" x14ac:dyDescent="0.3">
      <c r="A105" s="6"/>
      <c r="B105" s="10"/>
      <c r="C105" s="3"/>
      <c r="D105" s="8"/>
      <c r="E105" s="8"/>
      <c r="F105" s="8"/>
    </row>
    <row r="106" spans="1:6" x14ac:dyDescent="0.3">
      <c r="A106" s="6"/>
      <c r="B106" s="10"/>
      <c r="C106" s="3"/>
      <c r="D106" s="8"/>
      <c r="E106" s="8"/>
      <c r="F106" s="8"/>
    </row>
  </sheetData>
  <sortState xmlns:xlrd2="http://schemas.microsoft.com/office/spreadsheetml/2017/richdata2" ref="A2:H106">
    <sortCondition ref="C2:C10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Links</vt:lpstr>
      <vt:lpstr>Table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Treuren, Robbert van</dc:creator>
  <cp:lastModifiedBy>Treuren, Robbert van</cp:lastModifiedBy>
  <dcterms:created xsi:type="dcterms:W3CDTF">2020-08-31T12:55:18Z</dcterms:created>
  <dcterms:modified xsi:type="dcterms:W3CDTF">2023-09-15T14:52:21Z</dcterms:modified>
</cp:coreProperties>
</file>