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64" windowHeight="8700" activeTab="0"/>
  </bookViews>
  <sheets>
    <sheet name="ORIGINAL DATA" sheetId="1" r:id="rId1"/>
    <sheet name="CALCULATIONS" sheetId="2" r:id="rId2"/>
    <sheet name="STATS INPUT" sheetId="3" r:id="rId3"/>
    <sheet name="CODES" sheetId="4" r:id="rId4"/>
    <sheet name="DOCUMENTATION (RELATED FILES)" sheetId="5" r:id="rId5"/>
  </sheets>
  <definedNames>
    <definedName name="_xlnm.Print_Area" localSheetId="0">'ORIGINAL DATA'!$A$1:$P$37</definedName>
    <definedName name="_xlnm.Print_Titles" localSheetId="0">'ORIGINAL DATA'!$A:$F,'ORIGINAL DATA'!#REF!</definedName>
  </definedNames>
  <calcPr fullCalcOnLoad="1"/>
</workbook>
</file>

<file path=xl/sharedStrings.xml><?xml version="1.0" encoding="utf-8"?>
<sst xmlns="http://schemas.openxmlformats.org/spreadsheetml/2006/main" count="123" uniqueCount="85">
  <si>
    <t>Replicate (1, 2 or 3)</t>
  </si>
  <si>
    <t>Independent</t>
  </si>
  <si>
    <t>Dependent</t>
  </si>
  <si>
    <t>UNIQUE_ID</t>
  </si>
  <si>
    <t>Unique identification code; in this case it corresponds with the plot number</t>
  </si>
  <si>
    <t>TILLAGE</t>
  </si>
  <si>
    <t>RESIDUE</t>
  </si>
  <si>
    <t>NITROGEN</t>
  </si>
  <si>
    <t>BLOCK</t>
  </si>
  <si>
    <t>Recovery</t>
  </si>
  <si>
    <t>MWD</t>
  </si>
  <si>
    <t>Units</t>
  </si>
  <si>
    <t>Variables</t>
  </si>
  <si>
    <t>Code</t>
  </si>
  <si>
    <t>Explanation</t>
  </si>
  <si>
    <t>Crop residue management (0= all residue removed; 1= all residue retained)</t>
  </si>
  <si>
    <t>Soil tillage (1= Conventional Tillage; 0= No tillage)</t>
  </si>
  <si>
    <t>N fertilizer treatment (0= 0N; 1= 150 kg N ha-1; 2= 300N kg ha-1)</t>
  </si>
  <si>
    <t>Mean Weight Diameter</t>
  </si>
  <si>
    <t>Sum of the fraction weights after wet sieving and oven drying</t>
  </si>
  <si>
    <t xml:space="preserve">Recovery as a percentage of initial soil weight used for wet sieving </t>
  </si>
  <si>
    <t>g</t>
  </si>
  <si>
    <t>g 100g-1</t>
  </si>
  <si>
    <t>um</t>
  </si>
  <si>
    <t>Type of information</t>
  </si>
  <si>
    <t>Trial map</t>
  </si>
  <si>
    <t>Thesis report</t>
  </si>
  <si>
    <t>GPS coordinates</t>
  </si>
  <si>
    <t>Original lab files</t>
  </si>
  <si>
    <t>Related data files</t>
  </si>
  <si>
    <t>File name</t>
  </si>
  <si>
    <t>Detailed description of Materials &amp; Methods</t>
  </si>
  <si>
    <t>Thesis[Name]_LabFile_MinN.pdf</t>
  </si>
  <si>
    <t>Thesis[Name]_YieldData.xls</t>
  </si>
  <si>
    <t>Thesis[Name]_WeatherData.xls</t>
  </si>
  <si>
    <t>Thesis[Name]_Final_01012013.pdf</t>
  </si>
  <si>
    <t>Thesis[Name]_MaterialsMethods.pdf</t>
  </si>
  <si>
    <t>Thesis[name]_TrialMap.pdf</t>
  </si>
  <si>
    <t>Thesis[name]_GPS_SamplePoints.pdf</t>
  </si>
  <si>
    <t>Yield data</t>
  </si>
  <si>
    <t>Weather data</t>
  </si>
  <si>
    <t xml:space="preserve">Information about file archiving (e.g. lab name and tracking code) </t>
  </si>
  <si>
    <t>Publications</t>
  </si>
  <si>
    <t>Add any related publications in which the data have been used</t>
  </si>
  <si>
    <t>LAB_CODE</t>
  </si>
  <si>
    <t>NrPanMA</t>
  </si>
  <si>
    <t>NrPanMI</t>
  </si>
  <si>
    <t>NrPanSC</t>
  </si>
  <si>
    <t>WtDrySoil</t>
  </si>
  <si>
    <t>WtPanMA</t>
  </si>
  <si>
    <t>WtPanMI</t>
  </si>
  <si>
    <t>WtPanSC</t>
  </si>
  <si>
    <t>WtPanSoilMA</t>
  </si>
  <si>
    <t>WtPanSoilMI</t>
  </si>
  <si>
    <t>WtPanSoilSC</t>
  </si>
  <si>
    <t>Weight dry soil sample</t>
  </si>
  <si>
    <t>(-)</t>
  </si>
  <si>
    <t>Nr pan for macroaggregates</t>
  </si>
  <si>
    <t>Weight empty pan macroaggregates</t>
  </si>
  <si>
    <t>Weight pan with macroaggregates (oven dry)</t>
  </si>
  <si>
    <t>Nr pan for microaggregates</t>
  </si>
  <si>
    <t>Weight empty pan microaggregates</t>
  </si>
  <si>
    <t>Weight pan with microaggregates (oven dry)</t>
  </si>
  <si>
    <t>RecoveryPerc</t>
  </si>
  <si>
    <t>MacroPerc</t>
  </si>
  <si>
    <t>MicroPerc</t>
  </si>
  <si>
    <t>SCPerc</t>
  </si>
  <si>
    <t>Full name</t>
  </si>
  <si>
    <t>Weight Dry Soil</t>
  </si>
  <si>
    <t>Number Pan for macroaggregates</t>
  </si>
  <si>
    <t>Weight Pan + Macroaggregate Soil</t>
  </si>
  <si>
    <t>Percentage of macroaggregates 250-2000 um</t>
  </si>
  <si>
    <t>Percentage of Microaggregates 53-250um</t>
  </si>
  <si>
    <t>Percentage of Silt and clay 0-53 um</t>
  </si>
  <si>
    <t>Silt+clay percentage</t>
  </si>
  <si>
    <t>Microaggregate percentage</t>
  </si>
  <si>
    <t>Macroaggrgegate percentage</t>
  </si>
  <si>
    <t>Recovery percentage</t>
  </si>
  <si>
    <t>Number Pan for microaggregates</t>
  </si>
  <si>
    <t>Weight Pan for Macroaggregates</t>
  </si>
  <si>
    <t>Weight Pan for microaggregates</t>
  </si>
  <si>
    <t>Weight Pan + microaggregate Soil</t>
  </si>
  <si>
    <t>Number Pan for Silt + Clay</t>
  </si>
  <si>
    <t>Weight Pan for Silt + Clay</t>
  </si>
  <si>
    <t>Weight Pan + Silt + Clay Soil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</si>
</sst>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 textRotation="90" wrapText="1"/>
    </xf>
    <xf numFmtId="0" fontId="5" fillId="0" borderId="0" xfId="0" applyFont="1" applyAlignment="1">
      <alignment textRotation="90" wrapText="1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2" fontId="4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88" fontId="5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T12" sqref="T12"/>
    </sheetView>
  </sheetViews>
  <sheetFormatPr defaultColWidth="9.140625" defaultRowHeight="12.75"/>
  <cols>
    <col min="1" max="1" width="5.00390625" style="2" bestFit="1" customWidth="1"/>
    <col min="2" max="2" width="5.00390625" style="2" customWidth="1"/>
    <col min="3" max="6" width="3.28125" style="5" bestFit="1" customWidth="1"/>
    <col min="7" max="7" width="10.7109375" style="5" customWidth="1"/>
    <col min="8" max="8" width="10.421875" style="5" bestFit="1" customWidth="1"/>
    <col min="9" max="9" width="11.00390625" style="6" customWidth="1"/>
    <col min="10" max="10" width="15.28125" style="6" customWidth="1"/>
    <col min="11" max="11" width="10.7109375" style="6" customWidth="1"/>
    <col min="12" max="13" width="13.28125" style="6" customWidth="1"/>
    <col min="14" max="14" width="10.7109375" style="6" customWidth="1"/>
    <col min="15" max="15" width="12.28125" style="6" customWidth="1"/>
    <col min="16" max="16" width="13.28125" style="6" customWidth="1"/>
  </cols>
  <sheetData>
    <row r="1" spans="1:17" ht="56.25">
      <c r="A1" s="7" t="s">
        <v>3</v>
      </c>
      <c r="B1" s="7" t="s">
        <v>44</v>
      </c>
      <c r="C1" s="8" t="s">
        <v>8</v>
      </c>
      <c r="D1" s="8" t="s">
        <v>5</v>
      </c>
      <c r="E1" s="8" t="s">
        <v>6</v>
      </c>
      <c r="F1" s="8" t="s">
        <v>7</v>
      </c>
      <c r="G1" s="12" t="s">
        <v>48</v>
      </c>
      <c r="H1" s="13" t="s">
        <v>45</v>
      </c>
      <c r="I1" s="13" t="s">
        <v>49</v>
      </c>
      <c r="J1" s="13" t="s">
        <v>52</v>
      </c>
      <c r="K1" s="13" t="s">
        <v>46</v>
      </c>
      <c r="L1" s="13" t="s">
        <v>50</v>
      </c>
      <c r="M1" s="13" t="s">
        <v>53</v>
      </c>
      <c r="N1" s="13" t="s">
        <v>47</v>
      </c>
      <c r="O1" s="13" t="s">
        <v>51</v>
      </c>
      <c r="P1" s="13" t="s">
        <v>54</v>
      </c>
      <c r="Q1" s="13"/>
    </row>
    <row r="2" spans="1:16" ht="12.75">
      <c r="A2" s="2">
        <v>111</v>
      </c>
      <c r="B2" s="2">
        <v>3</v>
      </c>
      <c r="C2" s="5">
        <v>1</v>
      </c>
      <c r="D2" s="5">
        <v>0</v>
      </c>
      <c r="E2" s="5">
        <v>1</v>
      </c>
      <c r="F2" s="5">
        <v>1</v>
      </c>
      <c r="G2" s="5">
        <v>46.84</v>
      </c>
      <c r="H2" s="5">
        <v>19</v>
      </c>
      <c r="I2" s="6">
        <v>4.99</v>
      </c>
      <c r="J2" s="6">
        <v>12.26</v>
      </c>
      <c r="K2" s="9">
        <v>60</v>
      </c>
      <c r="L2" s="6">
        <v>5.02</v>
      </c>
      <c r="M2" s="6">
        <v>22.92</v>
      </c>
      <c r="N2" s="9">
        <v>93</v>
      </c>
      <c r="O2" s="6">
        <v>5.04</v>
      </c>
      <c r="P2" s="6">
        <v>26.06</v>
      </c>
    </row>
    <row r="3" spans="1:16" ht="12.75">
      <c r="A3" s="2">
        <v>112</v>
      </c>
      <c r="B3" s="2">
        <v>11</v>
      </c>
      <c r="C3" s="5">
        <v>1</v>
      </c>
      <c r="D3" s="5">
        <v>0</v>
      </c>
      <c r="E3" s="5">
        <v>1</v>
      </c>
      <c r="F3" s="5">
        <v>0</v>
      </c>
      <c r="G3" s="6">
        <v>48.3</v>
      </c>
      <c r="H3" s="5">
        <v>24</v>
      </c>
      <c r="I3" s="6">
        <v>5.03</v>
      </c>
      <c r="J3" s="6">
        <v>15.09</v>
      </c>
      <c r="K3" s="9">
        <v>54</v>
      </c>
      <c r="L3" s="6">
        <v>5.06</v>
      </c>
      <c r="M3" s="6">
        <v>23.05</v>
      </c>
      <c r="N3" s="9">
        <v>104</v>
      </c>
      <c r="O3" s="6">
        <v>5.08</v>
      </c>
      <c r="P3" s="6">
        <v>23.886380952381</v>
      </c>
    </row>
    <row r="4" spans="1:16" ht="12.75">
      <c r="A4" s="2">
        <v>113</v>
      </c>
      <c r="B4" s="2">
        <v>17</v>
      </c>
      <c r="C4" s="5">
        <v>1</v>
      </c>
      <c r="D4" s="5">
        <v>0</v>
      </c>
      <c r="E4" s="5">
        <v>1</v>
      </c>
      <c r="F4" s="5">
        <v>2</v>
      </c>
      <c r="G4" s="5">
        <v>49.91</v>
      </c>
      <c r="H4" s="5">
        <v>15</v>
      </c>
      <c r="I4" s="6">
        <v>4.89</v>
      </c>
      <c r="J4" s="6">
        <v>15.73</v>
      </c>
      <c r="K4" s="9">
        <v>82</v>
      </c>
      <c r="L4" s="6">
        <v>4.99</v>
      </c>
      <c r="M4" s="6">
        <v>22.54</v>
      </c>
      <c r="N4" s="9">
        <v>90</v>
      </c>
      <c r="O4" s="6">
        <v>5.02</v>
      </c>
      <c r="P4" s="6">
        <v>24.81</v>
      </c>
    </row>
    <row r="5" spans="1:16" ht="12.75">
      <c r="A5" s="2">
        <v>121</v>
      </c>
      <c r="B5" s="2">
        <v>25</v>
      </c>
      <c r="C5" s="5">
        <v>1</v>
      </c>
      <c r="D5" s="5">
        <v>1</v>
      </c>
      <c r="E5" s="5">
        <v>0</v>
      </c>
      <c r="F5" s="5">
        <v>2</v>
      </c>
      <c r="G5" s="6">
        <v>50.43000000000001</v>
      </c>
      <c r="H5" s="5">
        <v>45</v>
      </c>
      <c r="I5" s="6">
        <v>4.95</v>
      </c>
      <c r="J5" s="6">
        <v>11.98</v>
      </c>
      <c r="K5" s="9">
        <v>74</v>
      </c>
      <c r="L5" s="6">
        <v>4.97</v>
      </c>
      <c r="M5" s="6">
        <v>26.05</v>
      </c>
      <c r="N5" s="9">
        <v>100</v>
      </c>
      <c r="O5" s="6">
        <v>5.01</v>
      </c>
      <c r="P5" s="6">
        <v>26.23</v>
      </c>
    </row>
    <row r="6" spans="1:16" ht="12.75">
      <c r="A6" s="2">
        <v>122</v>
      </c>
      <c r="B6" s="2">
        <v>8</v>
      </c>
      <c r="C6" s="5">
        <v>1</v>
      </c>
      <c r="D6" s="5">
        <v>1</v>
      </c>
      <c r="E6" s="5">
        <v>0</v>
      </c>
      <c r="F6" s="5">
        <v>1</v>
      </c>
      <c r="G6" s="6">
        <v>49.900000000000006</v>
      </c>
      <c r="H6" s="5">
        <v>23</v>
      </c>
      <c r="I6" s="6">
        <v>4.99</v>
      </c>
      <c r="J6" s="6">
        <v>12.02</v>
      </c>
      <c r="K6" s="9">
        <v>65</v>
      </c>
      <c r="L6" s="6">
        <v>5.01</v>
      </c>
      <c r="M6" s="6">
        <v>24.36</v>
      </c>
      <c r="N6" s="9">
        <v>112</v>
      </c>
      <c r="O6" s="6">
        <v>5.04</v>
      </c>
      <c r="P6" s="6">
        <v>28.28</v>
      </c>
    </row>
    <row r="7" spans="1:16" ht="12.75">
      <c r="A7" s="2">
        <v>123</v>
      </c>
      <c r="B7" s="2">
        <v>20</v>
      </c>
      <c r="C7" s="5">
        <v>1</v>
      </c>
      <c r="D7" s="5">
        <v>1</v>
      </c>
      <c r="E7" s="5">
        <v>0</v>
      </c>
      <c r="F7" s="5">
        <v>0</v>
      </c>
      <c r="G7" s="6">
        <v>50.040000000000006</v>
      </c>
      <c r="H7" s="5">
        <v>16</v>
      </c>
      <c r="I7" s="6">
        <v>5.06</v>
      </c>
      <c r="J7" s="6">
        <v>13.28</v>
      </c>
      <c r="K7" s="9">
        <v>70</v>
      </c>
      <c r="L7" s="6">
        <v>5.07</v>
      </c>
      <c r="M7" s="6">
        <v>23</v>
      </c>
      <c r="N7" s="9">
        <v>115</v>
      </c>
      <c r="O7" s="6">
        <v>5.05</v>
      </c>
      <c r="P7" s="6">
        <v>28.82</v>
      </c>
    </row>
    <row r="8" spans="1:16" ht="12.75">
      <c r="A8" s="2">
        <v>131</v>
      </c>
      <c r="B8" s="2">
        <v>31</v>
      </c>
      <c r="C8" s="5">
        <v>1</v>
      </c>
      <c r="D8" s="5">
        <v>0</v>
      </c>
      <c r="E8" s="5">
        <v>0</v>
      </c>
      <c r="F8" s="5">
        <v>0</v>
      </c>
      <c r="G8" s="6">
        <v>50.06</v>
      </c>
      <c r="H8" s="5">
        <v>11</v>
      </c>
      <c r="I8" s="6">
        <v>5.06</v>
      </c>
      <c r="J8" s="6">
        <v>13.23</v>
      </c>
      <c r="K8" s="9">
        <v>50</v>
      </c>
      <c r="L8" s="6">
        <v>5.03</v>
      </c>
      <c r="M8" s="6">
        <v>24.5</v>
      </c>
      <c r="N8" s="9">
        <v>98</v>
      </c>
      <c r="O8" s="6">
        <v>5.05</v>
      </c>
      <c r="P8" s="6">
        <v>25.664666666666697</v>
      </c>
    </row>
    <row r="9" spans="1:16" ht="12.75">
      <c r="A9" s="2">
        <v>133</v>
      </c>
      <c r="B9" s="2">
        <v>12</v>
      </c>
      <c r="C9" s="5">
        <v>1</v>
      </c>
      <c r="D9" s="5">
        <v>0</v>
      </c>
      <c r="E9" s="5">
        <v>0</v>
      </c>
      <c r="F9" s="5">
        <v>1</v>
      </c>
      <c r="G9" s="6">
        <v>49.900000000000006</v>
      </c>
      <c r="H9" s="5">
        <v>32</v>
      </c>
      <c r="I9" s="6">
        <v>4.99</v>
      </c>
      <c r="J9" s="6">
        <v>14.26</v>
      </c>
      <c r="K9" s="9">
        <v>81</v>
      </c>
      <c r="L9" s="6">
        <v>5.02</v>
      </c>
      <c r="M9" s="6">
        <v>23.21</v>
      </c>
      <c r="N9" s="9">
        <v>119</v>
      </c>
      <c r="O9" s="6">
        <v>5.04</v>
      </c>
      <c r="P9" s="6">
        <v>26.06</v>
      </c>
    </row>
    <row r="10" spans="1:16" ht="12.75">
      <c r="A10" s="2">
        <v>134</v>
      </c>
      <c r="B10" s="2">
        <v>15</v>
      </c>
      <c r="C10" s="5">
        <v>1</v>
      </c>
      <c r="D10" s="5">
        <v>0</v>
      </c>
      <c r="E10" s="5">
        <v>0</v>
      </c>
      <c r="F10" s="5">
        <v>2</v>
      </c>
      <c r="G10" s="6">
        <v>49.959999999999994</v>
      </c>
      <c r="H10" s="5">
        <v>20</v>
      </c>
      <c r="I10" s="6">
        <v>5.01</v>
      </c>
      <c r="J10" s="6">
        <v>12.89</v>
      </c>
      <c r="K10" s="9">
        <v>58</v>
      </c>
      <c r="L10" s="6">
        <v>4.97</v>
      </c>
      <c r="M10" s="6">
        <v>24.9</v>
      </c>
      <c r="N10" s="9">
        <v>105</v>
      </c>
      <c r="O10" s="6">
        <v>4.99</v>
      </c>
      <c r="P10" s="6">
        <v>27.03</v>
      </c>
    </row>
    <row r="11" spans="1:16" ht="12.75">
      <c r="A11" s="2">
        <v>141</v>
      </c>
      <c r="B11" s="2">
        <v>14</v>
      </c>
      <c r="C11" s="5">
        <v>1</v>
      </c>
      <c r="D11" s="5">
        <v>1</v>
      </c>
      <c r="E11" s="5">
        <v>1</v>
      </c>
      <c r="F11" s="5">
        <v>2</v>
      </c>
      <c r="G11" s="6">
        <v>50.010000000000005</v>
      </c>
      <c r="H11" s="5">
        <v>13</v>
      </c>
      <c r="I11" s="6">
        <v>5.02</v>
      </c>
      <c r="J11" s="6">
        <v>11.48</v>
      </c>
      <c r="K11" s="9">
        <v>53</v>
      </c>
      <c r="L11" s="6">
        <v>4.99</v>
      </c>
      <c r="M11" s="6">
        <v>25.01</v>
      </c>
      <c r="N11" s="9">
        <v>102</v>
      </c>
      <c r="O11" s="6">
        <v>5.01</v>
      </c>
      <c r="P11" s="6">
        <v>28.24</v>
      </c>
    </row>
    <row r="12" spans="1:16" ht="12.75">
      <c r="A12" s="2">
        <v>142</v>
      </c>
      <c r="B12" s="2">
        <v>9</v>
      </c>
      <c r="C12" s="5">
        <v>1</v>
      </c>
      <c r="D12" s="5">
        <v>1</v>
      </c>
      <c r="E12" s="5">
        <v>1</v>
      </c>
      <c r="F12" s="5">
        <v>0</v>
      </c>
      <c r="G12" s="6">
        <v>49.980000000000004</v>
      </c>
      <c r="H12" s="5">
        <v>38</v>
      </c>
      <c r="I12" s="6">
        <v>4.99</v>
      </c>
      <c r="J12" s="6">
        <v>13.68</v>
      </c>
      <c r="K12" s="9">
        <v>63</v>
      </c>
      <c r="L12" s="6">
        <v>5.05</v>
      </c>
      <c r="M12" s="6">
        <v>24.67</v>
      </c>
      <c r="N12" s="9">
        <v>110</v>
      </c>
      <c r="O12" s="6">
        <v>5.03</v>
      </c>
      <c r="P12" s="6">
        <v>26.58</v>
      </c>
    </row>
    <row r="13" spans="1:16" ht="12.75">
      <c r="A13" s="2">
        <v>143</v>
      </c>
      <c r="B13" s="2">
        <v>30</v>
      </c>
      <c r="C13" s="5">
        <v>1</v>
      </c>
      <c r="D13" s="5">
        <v>1</v>
      </c>
      <c r="E13" s="5">
        <v>1</v>
      </c>
      <c r="F13" s="5">
        <v>1</v>
      </c>
      <c r="G13" s="6">
        <v>50.019999999999996</v>
      </c>
      <c r="H13" s="5">
        <v>12</v>
      </c>
      <c r="I13" s="6">
        <v>5.03</v>
      </c>
      <c r="J13" s="6">
        <v>14.02</v>
      </c>
      <c r="K13" s="9">
        <v>84</v>
      </c>
      <c r="L13" s="6">
        <v>5.06</v>
      </c>
      <c r="M13" s="6">
        <v>22.05</v>
      </c>
      <c r="N13" s="9">
        <v>92</v>
      </c>
      <c r="O13" s="6">
        <v>5.08</v>
      </c>
      <c r="P13" s="6">
        <v>28.82</v>
      </c>
    </row>
    <row r="14" spans="1:16" ht="12.75">
      <c r="A14" s="2">
        <v>211</v>
      </c>
      <c r="B14" s="2">
        <v>24</v>
      </c>
      <c r="C14" s="5">
        <v>2</v>
      </c>
      <c r="D14" s="5">
        <v>1</v>
      </c>
      <c r="E14" s="5">
        <v>0</v>
      </c>
      <c r="F14" s="5">
        <v>2</v>
      </c>
      <c r="G14" s="6">
        <v>49.900000000000006</v>
      </c>
      <c r="H14" s="5">
        <v>43</v>
      </c>
      <c r="I14" s="6">
        <v>4.99</v>
      </c>
      <c r="J14" s="6">
        <v>11.35</v>
      </c>
      <c r="K14" s="9">
        <v>59</v>
      </c>
      <c r="L14" s="6">
        <v>5.02</v>
      </c>
      <c r="M14" s="6">
        <v>22.5</v>
      </c>
      <c r="N14" s="9">
        <v>88</v>
      </c>
      <c r="O14" s="6">
        <v>5.04</v>
      </c>
      <c r="P14" s="6">
        <v>30.15</v>
      </c>
    </row>
    <row r="15" spans="1:16" ht="12.75">
      <c r="A15" s="2">
        <v>212</v>
      </c>
      <c r="B15" s="2">
        <v>6</v>
      </c>
      <c r="C15" s="5">
        <v>2</v>
      </c>
      <c r="D15" s="5">
        <v>1</v>
      </c>
      <c r="E15" s="5">
        <v>0</v>
      </c>
      <c r="F15" s="5">
        <v>1</v>
      </c>
      <c r="G15" s="6">
        <v>50.019999999999996</v>
      </c>
      <c r="H15" s="5">
        <v>28</v>
      </c>
      <c r="I15" s="6">
        <v>5.06</v>
      </c>
      <c r="J15" s="6">
        <v>12.25</v>
      </c>
      <c r="K15" s="9">
        <v>66</v>
      </c>
      <c r="L15" s="6">
        <v>5.03</v>
      </c>
      <c r="M15" s="6">
        <v>25.01</v>
      </c>
      <c r="N15" s="9">
        <v>91</v>
      </c>
      <c r="O15" s="6">
        <v>5.05</v>
      </c>
      <c r="P15" s="6">
        <v>27.05</v>
      </c>
    </row>
    <row r="16" spans="1:16" ht="12.75">
      <c r="A16" s="2">
        <v>213</v>
      </c>
      <c r="B16" s="2">
        <v>21</v>
      </c>
      <c r="C16" s="5">
        <v>2</v>
      </c>
      <c r="D16" s="5">
        <v>1</v>
      </c>
      <c r="E16" s="5">
        <v>0</v>
      </c>
      <c r="F16" s="5">
        <v>0</v>
      </c>
      <c r="G16" s="6">
        <v>50.099999999999994</v>
      </c>
      <c r="H16" s="5">
        <v>46</v>
      </c>
      <c r="I16" s="6">
        <v>5.02</v>
      </c>
      <c r="J16" s="6">
        <v>13.35</v>
      </c>
      <c r="K16" s="9">
        <v>75</v>
      </c>
      <c r="L16" s="6">
        <v>4.99</v>
      </c>
      <c r="M16" s="6">
        <v>23.05</v>
      </c>
      <c r="N16" s="9">
        <v>99</v>
      </c>
      <c r="O16" s="6">
        <v>5.01</v>
      </c>
      <c r="P16" s="6">
        <v>28.15</v>
      </c>
    </row>
    <row r="17" spans="1:16" ht="12.75">
      <c r="A17" s="2">
        <v>221</v>
      </c>
      <c r="B17" s="2">
        <v>16</v>
      </c>
      <c r="C17" s="5">
        <v>2</v>
      </c>
      <c r="D17" s="5">
        <v>0</v>
      </c>
      <c r="E17" s="5">
        <v>1</v>
      </c>
      <c r="F17" s="5">
        <v>0</v>
      </c>
      <c r="G17" s="5">
        <v>50.010000000000005</v>
      </c>
      <c r="H17" s="5">
        <v>17</v>
      </c>
      <c r="I17" s="6">
        <v>5.02</v>
      </c>
      <c r="J17" s="6">
        <v>14.76</v>
      </c>
      <c r="K17" s="9">
        <v>85</v>
      </c>
      <c r="L17" s="6">
        <v>5.05</v>
      </c>
      <c r="M17" s="6">
        <v>24.36</v>
      </c>
      <c r="N17" s="9">
        <v>109</v>
      </c>
      <c r="O17" s="6">
        <v>5.06</v>
      </c>
      <c r="P17" s="6">
        <v>24.775523809523797</v>
      </c>
    </row>
    <row r="18" spans="1:16" ht="12.75">
      <c r="A18" s="2">
        <v>222</v>
      </c>
      <c r="B18" s="2">
        <v>32</v>
      </c>
      <c r="C18" s="5">
        <v>2</v>
      </c>
      <c r="D18" s="5">
        <v>0</v>
      </c>
      <c r="E18" s="5">
        <v>1</v>
      </c>
      <c r="F18" s="5">
        <v>2</v>
      </c>
      <c r="G18" s="5">
        <v>49.91</v>
      </c>
      <c r="H18" s="5">
        <v>33</v>
      </c>
      <c r="I18" s="6">
        <v>4.99</v>
      </c>
      <c r="J18" s="6">
        <v>15.02</v>
      </c>
      <c r="K18" s="9">
        <v>73</v>
      </c>
      <c r="L18" s="6">
        <v>5.02</v>
      </c>
      <c r="M18" s="6">
        <v>23.05</v>
      </c>
      <c r="N18" s="9">
        <v>116</v>
      </c>
      <c r="O18" s="6">
        <v>5.04</v>
      </c>
      <c r="P18" s="6">
        <v>26.82</v>
      </c>
    </row>
    <row r="19" spans="1:16" ht="12.75">
      <c r="A19" s="2">
        <v>223</v>
      </c>
      <c r="B19" s="2">
        <v>13</v>
      </c>
      <c r="C19" s="5">
        <v>2</v>
      </c>
      <c r="D19" s="5">
        <v>0</v>
      </c>
      <c r="E19" s="5">
        <v>1</v>
      </c>
      <c r="F19" s="5">
        <v>1</v>
      </c>
      <c r="G19" s="5">
        <v>50.019999999999996</v>
      </c>
      <c r="H19" s="5">
        <v>39</v>
      </c>
      <c r="I19" s="6">
        <v>5.06</v>
      </c>
      <c r="J19" s="6">
        <v>12.86</v>
      </c>
      <c r="K19" s="9">
        <v>83</v>
      </c>
      <c r="L19" s="6">
        <v>5.03</v>
      </c>
      <c r="M19" s="6">
        <v>24.87</v>
      </c>
      <c r="N19" s="9">
        <v>94</v>
      </c>
      <c r="O19" s="6">
        <v>5.05</v>
      </c>
      <c r="P19" s="6">
        <v>25.664666666666697</v>
      </c>
    </row>
    <row r="20" spans="1:16" ht="12.75">
      <c r="A20" s="2">
        <v>231</v>
      </c>
      <c r="B20" s="2">
        <v>18</v>
      </c>
      <c r="C20" s="5">
        <v>2</v>
      </c>
      <c r="D20" s="5">
        <v>1</v>
      </c>
      <c r="E20" s="5">
        <v>1</v>
      </c>
      <c r="F20" s="5">
        <v>1</v>
      </c>
      <c r="G20" s="6">
        <v>50.06</v>
      </c>
      <c r="H20" s="5">
        <v>18</v>
      </c>
      <c r="I20" s="6">
        <v>5.03</v>
      </c>
      <c r="J20" s="6">
        <v>13.25</v>
      </c>
      <c r="K20" s="9">
        <v>52</v>
      </c>
      <c r="L20" s="6">
        <v>5.06</v>
      </c>
      <c r="M20" s="6">
        <v>23.99</v>
      </c>
      <c r="N20" s="9">
        <v>89</v>
      </c>
      <c r="O20" s="6">
        <v>5.08</v>
      </c>
      <c r="P20" s="6">
        <v>27.01</v>
      </c>
    </row>
    <row r="21" spans="1:16" ht="12.75">
      <c r="A21" s="2">
        <v>232</v>
      </c>
      <c r="B21" s="2">
        <v>26</v>
      </c>
      <c r="C21" s="5">
        <v>2</v>
      </c>
      <c r="D21" s="5">
        <v>1</v>
      </c>
      <c r="E21" s="5">
        <v>1</v>
      </c>
      <c r="F21" s="5">
        <v>2</v>
      </c>
      <c r="G21" s="5">
        <v>50.05</v>
      </c>
      <c r="H21" s="5">
        <v>25</v>
      </c>
      <c r="I21" s="6">
        <v>5.01</v>
      </c>
      <c r="J21" s="6">
        <v>14.23</v>
      </c>
      <c r="K21" s="9">
        <v>78</v>
      </c>
      <c r="L21" s="6">
        <v>5.07</v>
      </c>
      <c r="M21" s="6">
        <v>22.78</v>
      </c>
      <c r="N21" s="9">
        <v>113</v>
      </c>
      <c r="O21" s="6">
        <v>5.08</v>
      </c>
      <c r="P21" s="6">
        <v>27.1</v>
      </c>
    </row>
    <row r="22" spans="1:16" ht="12.75">
      <c r="A22" s="2">
        <v>233</v>
      </c>
      <c r="B22" s="2">
        <v>35</v>
      </c>
      <c r="C22" s="5">
        <v>2</v>
      </c>
      <c r="D22" s="5">
        <v>1</v>
      </c>
      <c r="E22" s="5">
        <v>1</v>
      </c>
      <c r="F22" s="5">
        <v>0</v>
      </c>
      <c r="G22" s="6">
        <v>50.019999999999996</v>
      </c>
      <c r="H22" s="5">
        <v>14</v>
      </c>
      <c r="I22" s="6">
        <v>5.03</v>
      </c>
      <c r="J22" s="6">
        <v>14.2</v>
      </c>
      <c r="K22" s="9">
        <v>51</v>
      </c>
      <c r="L22" s="6">
        <v>5.06</v>
      </c>
      <c r="M22" s="6">
        <v>23.1</v>
      </c>
      <c r="N22" s="9">
        <v>121</v>
      </c>
      <c r="O22" s="6">
        <v>5.01</v>
      </c>
      <c r="P22" s="6">
        <v>27.05</v>
      </c>
    </row>
    <row r="23" spans="1:16" ht="12.75">
      <c r="A23" s="2">
        <v>241</v>
      </c>
      <c r="B23" s="2">
        <v>2</v>
      </c>
      <c r="C23" s="5">
        <v>2</v>
      </c>
      <c r="D23" s="5">
        <v>0</v>
      </c>
      <c r="E23" s="5">
        <v>0</v>
      </c>
      <c r="F23" s="5">
        <v>1</v>
      </c>
      <c r="G23" s="6">
        <v>50.06999999999999</v>
      </c>
      <c r="H23" s="5">
        <v>36</v>
      </c>
      <c r="I23" s="6">
        <v>5.06</v>
      </c>
      <c r="J23" s="6">
        <v>15.07</v>
      </c>
      <c r="K23" s="9">
        <v>55</v>
      </c>
      <c r="L23" s="6">
        <v>5.03</v>
      </c>
      <c r="M23" s="6">
        <v>23.05</v>
      </c>
      <c r="N23" s="9">
        <v>106</v>
      </c>
      <c r="O23" s="6">
        <v>5.05</v>
      </c>
      <c r="P23" s="6">
        <v>25.664666666666697</v>
      </c>
    </row>
    <row r="24" spans="1:16" ht="12.75">
      <c r="A24" s="2">
        <v>242</v>
      </c>
      <c r="B24" s="2">
        <v>10</v>
      </c>
      <c r="C24" s="5">
        <v>2</v>
      </c>
      <c r="D24" s="5">
        <v>0</v>
      </c>
      <c r="E24" s="5">
        <v>0</v>
      </c>
      <c r="F24" s="5">
        <v>2</v>
      </c>
      <c r="G24" s="6">
        <v>49.900000000000006</v>
      </c>
      <c r="H24" s="5">
        <v>26</v>
      </c>
      <c r="I24" s="6">
        <v>4.99</v>
      </c>
      <c r="J24" s="6">
        <v>14</v>
      </c>
      <c r="K24" s="9">
        <v>64</v>
      </c>
      <c r="L24" s="6">
        <v>5.02</v>
      </c>
      <c r="M24" s="6">
        <v>24.03</v>
      </c>
      <c r="N24" s="9">
        <v>111</v>
      </c>
      <c r="O24" s="6">
        <v>5.04</v>
      </c>
      <c r="P24" s="6">
        <v>26.82</v>
      </c>
    </row>
    <row r="25" spans="1:16" ht="12.75">
      <c r="A25" s="2">
        <v>243</v>
      </c>
      <c r="B25" s="2">
        <v>27</v>
      </c>
      <c r="C25" s="5">
        <v>2</v>
      </c>
      <c r="D25" s="5">
        <v>0</v>
      </c>
      <c r="E25" s="5">
        <v>0</v>
      </c>
      <c r="F25" s="5">
        <v>0</v>
      </c>
      <c r="G25" s="6">
        <v>50.010000000000005</v>
      </c>
      <c r="H25" s="5">
        <v>42</v>
      </c>
      <c r="I25" s="6">
        <v>5.02</v>
      </c>
      <c r="J25" s="6">
        <v>14.98</v>
      </c>
      <c r="K25" s="9">
        <v>68</v>
      </c>
      <c r="L25" s="6">
        <v>4.99</v>
      </c>
      <c r="M25" s="6">
        <v>24.36</v>
      </c>
      <c r="N25" s="9">
        <v>101</v>
      </c>
      <c r="O25" s="6">
        <v>5.01</v>
      </c>
      <c r="P25" s="6">
        <v>24.775523809523797</v>
      </c>
    </row>
    <row r="26" spans="1:16" ht="12.75">
      <c r="A26" s="2">
        <v>311</v>
      </c>
      <c r="B26" s="2">
        <v>4</v>
      </c>
      <c r="C26" s="5">
        <v>3</v>
      </c>
      <c r="D26" s="5">
        <v>0</v>
      </c>
      <c r="E26" s="5">
        <v>1</v>
      </c>
      <c r="F26" s="5">
        <v>1</v>
      </c>
      <c r="G26" s="6">
        <v>50.019999999999996</v>
      </c>
      <c r="H26" s="5">
        <v>31</v>
      </c>
      <c r="I26" s="6">
        <v>5.03</v>
      </c>
      <c r="J26" s="6">
        <v>14.5</v>
      </c>
      <c r="K26" s="9">
        <v>62</v>
      </c>
      <c r="L26" s="6">
        <v>5.06</v>
      </c>
      <c r="M26" s="6">
        <v>24.5</v>
      </c>
      <c r="N26" s="9">
        <v>103</v>
      </c>
      <c r="O26" s="6">
        <v>5.08</v>
      </c>
      <c r="P26" s="6">
        <v>26.12</v>
      </c>
    </row>
    <row r="27" spans="1:16" ht="12.75">
      <c r="A27" s="2">
        <v>312</v>
      </c>
      <c r="B27" s="2">
        <v>22</v>
      </c>
      <c r="C27" s="5">
        <v>3</v>
      </c>
      <c r="D27" s="5">
        <v>0</v>
      </c>
      <c r="E27" s="5">
        <v>1</v>
      </c>
      <c r="F27" s="5">
        <v>2</v>
      </c>
      <c r="G27" s="6">
        <v>50.010000000000005</v>
      </c>
      <c r="H27" s="5">
        <v>37</v>
      </c>
      <c r="I27" s="6">
        <v>5.02</v>
      </c>
      <c r="J27" s="6">
        <v>14.26</v>
      </c>
      <c r="K27" s="9">
        <v>79</v>
      </c>
      <c r="L27" s="6">
        <v>4.99</v>
      </c>
      <c r="M27" s="6">
        <v>23</v>
      </c>
      <c r="N27" s="9">
        <v>120</v>
      </c>
      <c r="O27" s="6">
        <v>4.98</v>
      </c>
      <c r="P27" s="6">
        <v>26.06</v>
      </c>
    </row>
    <row r="28" spans="1:16" ht="12.75">
      <c r="A28" s="2">
        <v>313</v>
      </c>
      <c r="B28" s="2">
        <v>36</v>
      </c>
      <c r="C28" s="5">
        <v>3</v>
      </c>
      <c r="D28" s="5">
        <v>0</v>
      </c>
      <c r="E28" s="5">
        <v>1</v>
      </c>
      <c r="F28" s="5">
        <v>0</v>
      </c>
      <c r="G28" s="5">
        <v>50.05</v>
      </c>
      <c r="H28" s="5">
        <v>22</v>
      </c>
      <c r="I28" s="6">
        <v>5.02</v>
      </c>
      <c r="J28" s="6">
        <v>14.98</v>
      </c>
      <c r="K28" s="9">
        <v>76</v>
      </c>
      <c r="L28" s="6">
        <v>4.97</v>
      </c>
      <c r="M28" s="6">
        <v>24.24</v>
      </c>
      <c r="N28" s="9">
        <v>95</v>
      </c>
      <c r="O28" s="6">
        <v>5.01</v>
      </c>
      <c r="P28" s="6">
        <v>24.775523809523797</v>
      </c>
    </row>
    <row r="29" spans="1:16" ht="12.75">
      <c r="A29" s="2">
        <v>321</v>
      </c>
      <c r="B29" s="2">
        <v>7</v>
      </c>
      <c r="C29" s="5">
        <v>3</v>
      </c>
      <c r="D29" s="5">
        <v>1</v>
      </c>
      <c r="E29" s="5">
        <v>0</v>
      </c>
      <c r="F29" s="5">
        <v>2</v>
      </c>
      <c r="G29" s="6">
        <v>50.019999999999996</v>
      </c>
      <c r="H29" s="5">
        <v>44</v>
      </c>
      <c r="I29" s="6">
        <v>5.06</v>
      </c>
      <c r="J29" s="6">
        <v>13.53</v>
      </c>
      <c r="K29" s="9">
        <v>69</v>
      </c>
      <c r="L29" s="6">
        <v>5.03</v>
      </c>
      <c r="M29" s="6">
        <v>24.36</v>
      </c>
      <c r="N29" s="9">
        <v>91</v>
      </c>
      <c r="O29" s="6">
        <v>5.05</v>
      </c>
      <c r="P29" s="6">
        <v>27.1</v>
      </c>
    </row>
    <row r="30" spans="1:16" ht="12.75">
      <c r="A30" s="2">
        <v>322</v>
      </c>
      <c r="B30" s="2">
        <v>19</v>
      </c>
      <c r="C30" s="5">
        <v>3</v>
      </c>
      <c r="D30" s="5">
        <v>1</v>
      </c>
      <c r="E30" s="5">
        <v>0</v>
      </c>
      <c r="F30" s="5">
        <v>1</v>
      </c>
      <c r="G30" s="6">
        <v>49.900000000000006</v>
      </c>
      <c r="H30" s="5">
        <v>29</v>
      </c>
      <c r="I30" s="6">
        <v>4.99</v>
      </c>
      <c r="J30" s="6">
        <v>14.26</v>
      </c>
      <c r="K30" s="9">
        <v>71</v>
      </c>
      <c r="L30" s="6">
        <v>5.02</v>
      </c>
      <c r="M30" s="6">
        <v>24.05</v>
      </c>
      <c r="N30" s="9">
        <v>117</v>
      </c>
      <c r="O30" s="6">
        <v>5.04</v>
      </c>
      <c r="P30" s="6">
        <v>26.06</v>
      </c>
    </row>
    <row r="31" spans="1:16" ht="12.75">
      <c r="A31" s="2">
        <v>323</v>
      </c>
      <c r="B31" s="2">
        <v>33</v>
      </c>
      <c r="C31" s="5">
        <v>3</v>
      </c>
      <c r="D31" s="5">
        <v>1</v>
      </c>
      <c r="E31" s="5">
        <v>0</v>
      </c>
      <c r="F31" s="5">
        <v>0</v>
      </c>
      <c r="G31" s="6">
        <v>50.019999999999996</v>
      </c>
      <c r="H31" s="5">
        <v>34</v>
      </c>
      <c r="I31" s="6">
        <v>5.06</v>
      </c>
      <c r="J31" s="6">
        <v>13.5</v>
      </c>
      <c r="K31" s="9">
        <v>56</v>
      </c>
      <c r="L31" s="6">
        <v>5.03</v>
      </c>
      <c r="M31" s="6">
        <v>24.23</v>
      </c>
      <c r="N31" s="9">
        <v>114</v>
      </c>
      <c r="O31" s="6">
        <v>5.05</v>
      </c>
      <c r="P31" s="6">
        <v>27.3</v>
      </c>
    </row>
    <row r="32" spans="1:16" ht="12.75">
      <c r="A32" s="2">
        <v>331</v>
      </c>
      <c r="B32" s="2">
        <v>28</v>
      </c>
      <c r="C32" s="5">
        <v>3</v>
      </c>
      <c r="D32" s="5">
        <v>1</v>
      </c>
      <c r="E32" s="5">
        <v>1</v>
      </c>
      <c r="F32" s="5">
        <v>0</v>
      </c>
      <c r="G32" s="6">
        <v>49.900000000000006</v>
      </c>
      <c r="H32" s="5">
        <v>21</v>
      </c>
      <c r="I32" s="6">
        <v>4.99</v>
      </c>
      <c r="J32" s="6">
        <v>14.26</v>
      </c>
      <c r="K32" s="9">
        <v>80</v>
      </c>
      <c r="L32" s="6">
        <v>5.04</v>
      </c>
      <c r="M32" s="6">
        <v>23.15</v>
      </c>
      <c r="N32" s="9">
        <v>96</v>
      </c>
      <c r="O32" s="6">
        <v>5.04</v>
      </c>
      <c r="P32" s="6">
        <v>26.05</v>
      </c>
    </row>
    <row r="33" spans="1:16" ht="12.75">
      <c r="A33" s="2">
        <v>332</v>
      </c>
      <c r="B33" s="2">
        <v>1</v>
      </c>
      <c r="C33" s="5">
        <v>3</v>
      </c>
      <c r="D33" s="5">
        <v>1</v>
      </c>
      <c r="E33" s="5">
        <v>1</v>
      </c>
      <c r="F33" s="5">
        <v>2</v>
      </c>
      <c r="G33" s="5">
        <v>49.92</v>
      </c>
      <c r="H33" s="5">
        <v>40</v>
      </c>
      <c r="I33" s="6">
        <v>4.99</v>
      </c>
      <c r="J33" s="6">
        <v>15.26</v>
      </c>
      <c r="K33" s="9">
        <v>67</v>
      </c>
      <c r="L33" s="6">
        <v>5.02</v>
      </c>
      <c r="M33" s="6">
        <v>23.05</v>
      </c>
      <c r="N33" s="9">
        <v>107</v>
      </c>
      <c r="O33" s="6">
        <v>4.97</v>
      </c>
      <c r="P33" s="6">
        <v>26.06</v>
      </c>
    </row>
    <row r="34" spans="1:16" ht="12.75">
      <c r="A34" s="2">
        <v>333</v>
      </c>
      <c r="B34" s="2">
        <v>23</v>
      </c>
      <c r="C34" s="5">
        <v>3</v>
      </c>
      <c r="D34" s="5">
        <v>1</v>
      </c>
      <c r="E34" s="5">
        <v>1</v>
      </c>
      <c r="F34" s="5">
        <v>1</v>
      </c>
      <c r="G34" s="5">
        <v>50.019999999999996</v>
      </c>
      <c r="H34" s="5">
        <v>35</v>
      </c>
      <c r="I34" s="6">
        <v>5.06</v>
      </c>
      <c r="J34" s="6">
        <v>13.5</v>
      </c>
      <c r="K34" s="9">
        <v>77</v>
      </c>
      <c r="L34" s="6">
        <v>4.98</v>
      </c>
      <c r="M34" s="6">
        <v>23.36</v>
      </c>
      <c r="N34" s="9">
        <v>122</v>
      </c>
      <c r="O34" s="6">
        <v>5.05</v>
      </c>
      <c r="P34" s="6">
        <v>28.3</v>
      </c>
    </row>
    <row r="35" spans="1:16" ht="12.75">
      <c r="A35" s="2">
        <v>341</v>
      </c>
      <c r="B35" s="2">
        <v>5</v>
      </c>
      <c r="C35" s="5">
        <v>3</v>
      </c>
      <c r="D35" s="5">
        <v>0</v>
      </c>
      <c r="E35" s="5">
        <v>0</v>
      </c>
      <c r="F35" s="5">
        <v>0</v>
      </c>
      <c r="G35" s="6">
        <v>50.099999999999994</v>
      </c>
      <c r="H35" s="5">
        <v>30</v>
      </c>
      <c r="I35" s="6">
        <v>5.03</v>
      </c>
      <c r="J35" s="6">
        <v>13.09</v>
      </c>
      <c r="K35" s="9">
        <v>72</v>
      </c>
      <c r="L35" s="6">
        <v>5.06</v>
      </c>
      <c r="M35" s="6">
        <v>27.56</v>
      </c>
      <c r="N35" s="9">
        <v>108</v>
      </c>
      <c r="O35" s="6">
        <v>5.08</v>
      </c>
      <c r="P35" s="6">
        <v>23.73</v>
      </c>
    </row>
    <row r="36" spans="1:16" ht="12.75">
      <c r="A36" s="2">
        <v>342</v>
      </c>
      <c r="B36" s="2">
        <v>34</v>
      </c>
      <c r="C36" s="5">
        <v>3</v>
      </c>
      <c r="D36" s="5">
        <v>0</v>
      </c>
      <c r="E36" s="5">
        <v>0</v>
      </c>
      <c r="F36" s="5">
        <v>2</v>
      </c>
      <c r="G36" s="5">
        <v>50.019999999999996</v>
      </c>
      <c r="H36" s="5">
        <v>41</v>
      </c>
      <c r="I36" s="6">
        <v>5.03</v>
      </c>
      <c r="J36" s="6">
        <v>12.09</v>
      </c>
      <c r="K36" s="9">
        <v>57</v>
      </c>
      <c r="L36" s="6">
        <v>5.08</v>
      </c>
      <c r="M36" s="6">
        <v>28.01</v>
      </c>
      <c r="N36" s="9">
        <v>118</v>
      </c>
      <c r="O36" s="6">
        <v>5.07</v>
      </c>
      <c r="P36" s="6">
        <v>23.886380952381</v>
      </c>
    </row>
    <row r="37" spans="1:16" ht="12.75">
      <c r="A37" s="2">
        <v>343</v>
      </c>
      <c r="B37" s="2">
        <v>29</v>
      </c>
      <c r="C37" s="5">
        <v>3</v>
      </c>
      <c r="D37" s="5">
        <v>0</v>
      </c>
      <c r="E37" s="5">
        <v>0</v>
      </c>
      <c r="F37" s="5">
        <v>1</v>
      </c>
      <c r="G37" s="6">
        <v>49.95</v>
      </c>
      <c r="H37" s="5">
        <v>27</v>
      </c>
      <c r="I37" s="6">
        <v>5.02</v>
      </c>
      <c r="J37" s="6">
        <v>13.98</v>
      </c>
      <c r="K37" s="9">
        <v>61</v>
      </c>
      <c r="L37" s="6">
        <v>4.99</v>
      </c>
      <c r="M37" s="6">
        <v>24.5</v>
      </c>
      <c r="N37" s="9">
        <v>97</v>
      </c>
      <c r="O37" s="6">
        <v>5.01</v>
      </c>
      <c r="P37" s="6">
        <v>24.775523809523797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4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4.00390625" style="2" bestFit="1" customWidth="1"/>
    <col min="2" max="5" width="3.28125" style="5" bestFit="1" customWidth="1"/>
    <col min="6" max="6" width="10.28125" style="5" customWidth="1"/>
    <col min="7" max="7" width="12.421875" style="5" bestFit="1" customWidth="1"/>
    <col min="8" max="8" width="14.7109375" style="10" customWidth="1"/>
    <col min="9" max="9" width="13.28125" style="10" customWidth="1"/>
    <col min="10" max="10" width="13.28125" style="0" bestFit="1" customWidth="1"/>
  </cols>
  <sheetData>
    <row r="1" spans="1:15" ht="56.25">
      <c r="A1" s="7" t="str">
        <f>'ORIGINAL DATA'!A1</f>
        <v>UNIQUE_ID</v>
      </c>
      <c r="B1" s="7" t="str">
        <f>'ORIGINAL DATA'!C1</f>
        <v>BLOCK</v>
      </c>
      <c r="C1" s="7" t="str">
        <f>'ORIGINAL DATA'!D1</f>
        <v>TILLAGE</v>
      </c>
      <c r="D1" s="7" t="str">
        <f>'ORIGINAL DATA'!E1</f>
        <v>RESIDUE</v>
      </c>
      <c r="E1" s="7" t="str">
        <f>'ORIGINAL DATA'!F1</f>
        <v>NITROGEN</v>
      </c>
      <c r="F1" s="5" t="s">
        <v>9</v>
      </c>
      <c r="G1" s="5" t="s">
        <v>63</v>
      </c>
      <c r="H1" s="18" t="s">
        <v>64</v>
      </c>
      <c r="I1" s="18" t="s">
        <v>65</v>
      </c>
      <c r="J1" s="17" t="s">
        <v>66</v>
      </c>
      <c r="K1" s="17" t="s">
        <v>10</v>
      </c>
      <c r="L1" s="13"/>
      <c r="M1" s="13"/>
      <c r="N1" s="13"/>
      <c r="O1" s="13"/>
    </row>
    <row r="2" spans="1:14" ht="12.75">
      <c r="A2" s="2">
        <f>'ORIGINAL DATA'!A2</f>
        <v>111</v>
      </c>
      <c r="B2" s="2">
        <f>'ORIGINAL DATA'!C2</f>
        <v>1</v>
      </c>
      <c r="C2" s="2">
        <f>'ORIGINAL DATA'!D2</f>
        <v>0</v>
      </c>
      <c r="D2" s="2">
        <f>'ORIGINAL DATA'!E2</f>
        <v>1</v>
      </c>
      <c r="E2" s="2">
        <f>'ORIGINAL DATA'!F2</f>
        <v>1</v>
      </c>
      <c r="F2" s="11">
        <f>('ORIGINAL DATA'!J2-'ORIGINAL DATA'!I2)+('ORIGINAL DATA'!M2-'ORIGINAL DATA'!L2)+('ORIGINAL DATA'!P2-'ORIGINAL DATA'!O2)</f>
        <v>46.19</v>
      </c>
      <c r="G2" s="11">
        <f>100*F2/'ORIGINAL DATA'!G2</f>
        <v>98.61229718189581</v>
      </c>
      <c r="H2" s="15">
        <f>('ORIGINAL DATA'!J2-'ORIGINAL DATA'!I2)/$F2*100</f>
        <v>15.739337518943493</v>
      </c>
      <c r="I2" s="15">
        <f>('ORIGINAL DATA'!M2-'ORIGINAL DATA'!L2)/$F2*100</f>
        <v>38.752976834812735</v>
      </c>
      <c r="J2" s="15">
        <f>('ORIGINAL DATA'!P2-'ORIGINAL DATA'!O2)/$F2*100</f>
        <v>45.50768564624378</v>
      </c>
      <c r="K2" s="16">
        <f>(H2*((2000+250)/2)+I2*((250+53)/2)+J2*(53/2))/100</f>
        <v>247.8378436891102</v>
      </c>
      <c r="L2" s="14"/>
      <c r="M2" s="14"/>
      <c r="N2" s="14"/>
    </row>
    <row r="3" spans="1:14" ht="12.75">
      <c r="A3" s="2">
        <f>'ORIGINAL DATA'!A3</f>
        <v>112</v>
      </c>
      <c r="B3" s="2">
        <f>'ORIGINAL DATA'!C3</f>
        <v>1</v>
      </c>
      <c r="C3" s="2">
        <f>'ORIGINAL DATA'!D3</f>
        <v>0</v>
      </c>
      <c r="D3" s="2">
        <f>'ORIGINAL DATA'!E3</f>
        <v>1</v>
      </c>
      <c r="E3" s="2">
        <f>'ORIGINAL DATA'!F3</f>
        <v>0</v>
      </c>
      <c r="F3" s="11">
        <f>'ORIGINAL DATA'!J3-'ORIGINAL DATA'!I3+'ORIGINAL DATA'!M3-'ORIGINAL DATA'!L3+'ORIGINAL DATA'!P3-'ORIGINAL DATA'!O3</f>
        <v>46.856380952381</v>
      </c>
      <c r="G3" s="11">
        <f>100*F3/'ORIGINAL DATA'!G3</f>
        <v>97.01114068815944</v>
      </c>
      <c r="H3" s="15">
        <f>('ORIGINAL DATA'!J3-'ORIGINAL DATA'!I3)/$F3*100</f>
        <v>21.469861298557674</v>
      </c>
      <c r="I3" s="15">
        <f>('ORIGINAL DATA'!M3-'ORIGINAL DATA'!L3)/$F3*100</f>
        <v>38.3939169742597</v>
      </c>
      <c r="J3" s="15">
        <f>('ORIGINAL DATA'!P3-'ORIGINAL DATA'!O3)/$F3*100</f>
        <v>40.13622172718261</v>
      </c>
      <c r="K3" s="16">
        <f aca="true" t="shared" si="0" ref="K3:K37">(H3*((2000+250)/2)+I3*((250+53)/2)+J3*(53/2))/100</f>
        <v>310.3388225824807</v>
      </c>
      <c r="L3" s="14"/>
      <c r="M3" s="14"/>
      <c r="N3" s="14"/>
    </row>
    <row r="4" spans="1:14" ht="12.75">
      <c r="A4" s="2">
        <f>'ORIGINAL DATA'!A4</f>
        <v>113</v>
      </c>
      <c r="B4" s="2">
        <f>'ORIGINAL DATA'!C4</f>
        <v>1</v>
      </c>
      <c r="C4" s="2">
        <f>'ORIGINAL DATA'!D4</f>
        <v>0</v>
      </c>
      <c r="D4" s="2">
        <f>'ORIGINAL DATA'!E4</f>
        <v>1</v>
      </c>
      <c r="E4" s="2">
        <f>'ORIGINAL DATA'!F4</f>
        <v>2</v>
      </c>
      <c r="F4" s="11">
        <f>'ORIGINAL DATA'!J4-'ORIGINAL DATA'!I4+'ORIGINAL DATA'!M4-'ORIGINAL DATA'!L4+'ORIGINAL DATA'!P4-'ORIGINAL DATA'!O4</f>
        <v>48.17999999999999</v>
      </c>
      <c r="G4" s="11">
        <f>100*F4/'ORIGINAL DATA'!G4</f>
        <v>96.53376076938488</v>
      </c>
      <c r="H4" s="15">
        <f>('ORIGINAL DATA'!J4-'ORIGINAL DATA'!I4)/$F4*100</f>
        <v>22.498962224989626</v>
      </c>
      <c r="I4" s="15">
        <f>('ORIGINAL DATA'!M4-'ORIGINAL DATA'!L4)/$F4*100</f>
        <v>36.42590286425903</v>
      </c>
      <c r="J4" s="15">
        <f>('ORIGINAL DATA'!P4-'ORIGINAL DATA'!O4)/$F4*100</f>
        <v>41.07513491075135</v>
      </c>
      <c r="K4" s="16">
        <f t="shared" si="0"/>
        <v>319.1834786218348</v>
      </c>
      <c r="L4" s="14"/>
      <c r="M4" s="14"/>
      <c r="N4" s="14"/>
    </row>
    <row r="5" spans="1:14" ht="12.75">
      <c r="A5" s="2">
        <f>'ORIGINAL DATA'!A5</f>
        <v>121</v>
      </c>
      <c r="B5" s="2">
        <f>'ORIGINAL DATA'!C5</f>
        <v>1</v>
      </c>
      <c r="C5" s="2">
        <f>'ORIGINAL DATA'!D5</f>
        <v>1</v>
      </c>
      <c r="D5" s="2">
        <f>'ORIGINAL DATA'!E5</f>
        <v>0</v>
      </c>
      <c r="E5" s="2">
        <f>'ORIGINAL DATA'!F5</f>
        <v>2</v>
      </c>
      <c r="F5" s="11">
        <f>'ORIGINAL DATA'!J5-'ORIGINAL DATA'!I5+'ORIGINAL DATA'!M5-'ORIGINAL DATA'!L5+'ORIGINAL DATA'!P5-'ORIGINAL DATA'!O5</f>
        <v>49.330000000000005</v>
      </c>
      <c r="G5" s="11">
        <f>100*F5/'ORIGINAL DATA'!G5</f>
        <v>97.81875867539163</v>
      </c>
      <c r="H5" s="15">
        <f>('ORIGINAL DATA'!J5-'ORIGINAL DATA'!I5)/$F5*100</f>
        <v>14.250962902898841</v>
      </c>
      <c r="I5" s="15">
        <f>('ORIGINAL DATA'!M5-'ORIGINAL DATA'!L5)/$F5*100</f>
        <v>42.732617068720856</v>
      </c>
      <c r="J5" s="15">
        <f>('ORIGINAL DATA'!P5-'ORIGINAL DATA'!O5)/$F5*100</f>
        <v>43.01642002838029</v>
      </c>
      <c r="K5" s="16">
        <f t="shared" si="0"/>
        <v>236.46259882424485</v>
      </c>
      <c r="L5" s="14"/>
      <c r="M5" s="14"/>
      <c r="N5" s="14"/>
    </row>
    <row r="6" spans="1:14" ht="12.75">
      <c r="A6" s="2">
        <f>'ORIGINAL DATA'!A6</f>
        <v>122</v>
      </c>
      <c r="B6" s="2">
        <f>'ORIGINAL DATA'!C6</f>
        <v>1</v>
      </c>
      <c r="C6" s="2">
        <f>'ORIGINAL DATA'!D6</f>
        <v>1</v>
      </c>
      <c r="D6" s="2">
        <f>'ORIGINAL DATA'!E6</f>
        <v>0</v>
      </c>
      <c r="E6" s="2">
        <f>'ORIGINAL DATA'!F6</f>
        <v>1</v>
      </c>
      <c r="F6" s="11">
        <f>'ORIGINAL DATA'!J6-'ORIGINAL DATA'!I6+'ORIGINAL DATA'!M6-'ORIGINAL DATA'!L6+'ORIGINAL DATA'!P6-'ORIGINAL DATA'!O6</f>
        <v>49.620000000000005</v>
      </c>
      <c r="G6" s="11">
        <f>100*F6/'ORIGINAL DATA'!G6</f>
        <v>99.43887775551102</v>
      </c>
      <c r="H6" s="15">
        <f>('ORIGINAL DATA'!J6-'ORIGINAL DATA'!I6)/$F6*100</f>
        <v>14.167674324869001</v>
      </c>
      <c r="I6" s="15">
        <f>('ORIGINAL DATA'!M6-'ORIGINAL DATA'!L6)/$F6*100</f>
        <v>38.99637243047158</v>
      </c>
      <c r="J6" s="15">
        <f>('ORIGINAL DATA'!P6-'ORIGINAL DATA'!O6)/$F6*100</f>
        <v>46.835953244659414</v>
      </c>
      <c r="K6" s="16">
        <f t="shared" si="0"/>
        <v>230.87736799677543</v>
      </c>
      <c r="L6" s="14"/>
      <c r="M6" s="14"/>
      <c r="N6" s="14"/>
    </row>
    <row r="7" spans="1:14" ht="12.75">
      <c r="A7" s="2">
        <f>'ORIGINAL DATA'!A7</f>
        <v>123</v>
      </c>
      <c r="B7" s="2">
        <f>'ORIGINAL DATA'!C7</f>
        <v>1</v>
      </c>
      <c r="C7" s="2">
        <f>'ORIGINAL DATA'!D7</f>
        <v>1</v>
      </c>
      <c r="D7" s="2">
        <f>'ORIGINAL DATA'!E7</f>
        <v>0</v>
      </c>
      <c r="E7" s="2">
        <f>'ORIGINAL DATA'!F7</f>
        <v>0</v>
      </c>
      <c r="F7" s="11">
        <f>'ORIGINAL DATA'!J7-'ORIGINAL DATA'!I7+'ORIGINAL DATA'!M7-'ORIGINAL DATA'!L7+'ORIGINAL DATA'!P7-'ORIGINAL DATA'!O7</f>
        <v>49.92</v>
      </c>
      <c r="G7" s="11">
        <f>100*F7/'ORIGINAL DATA'!G7</f>
        <v>99.76019184652277</v>
      </c>
      <c r="H7" s="15">
        <f>('ORIGINAL DATA'!J7-'ORIGINAL DATA'!I7)/$F7*100</f>
        <v>16.46634615384615</v>
      </c>
      <c r="I7" s="15">
        <f>('ORIGINAL DATA'!M7-'ORIGINAL DATA'!L7)/$F7*100</f>
        <v>35.91746794871795</v>
      </c>
      <c r="J7" s="15">
        <f>('ORIGINAL DATA'!P7-'ORIGINAL DATA'!O7)/$F7*100</f>
        <v>47.6161858974359</v>
      </c>
      <c r="K7" s="16">
        <f t="shared" si="0"/>
        <v>252.27964743589737</v>
      </c>
      <c r="L7" s="14"/>
      <c r="M7" s="14"/>
      <c r="N7" s="14"/>
    </row>
    <row r="8" spans="1:14" ht="12.75">
      <c r="A8" s="2">
        <f>'ORIGINAL DATA'!A8</f>
        <v>131</v>
      </c>
      <c r="B8" s="2">
        <f>'ORIGINAL DATA'!C8</f>
        <v>1</v>
      </c>
      <c r="C8" s="2">
        <f>'ORIGINAL DATA'!D8</f>
        <v>0</v>
      </c>
      <c r="D8" s="2">
        <f>'ORIGINAL DATA'!E8</f>
        <v>0</v>
      </c>
      <c r="E8" s="2">
        <f>'ORIGINAL DATA'!F8</f>
        <v>0</v>
      </c>
      <c r="F8" s="11">
        <f>'ORIGINAL DATA'!J8-'ORIGINAL DATA'!I8+'ORIGINAL DATA'!M8-'ORIGINAL DATA'!L8+'ORIGINAL DATA'!P8-'ORIGINAL DATA'!O8</f>
        <v>48.2546666666667</v>
      </c>
      <c r="G8" s="11">
        <f>100*F8/'ORIGINAL DATA'!G8</f>
        <v>96.39366094020515</v>
      </c>
      <c r="H8" s="15">
        <f>('ORIGINAL DATA'!J8-'ORIGINAL DATA'!I8)/$F8*100</f>
        <v>16.931004945981037</v>
      </c>
      <c r="I8" s="15">
        <f>('ORIGINAL DATA'!M8-'ORIGINAL DATA'!L8)/$F8*100</f>
        <v>40.348429167472545</v>
      </c>
      <c r="J8" s="15">
        <f>('ORIGINAL DATA'!P8-'ORIGINAL DATA'!O8)/$F8*100</f>
        <v>42.72056588654641</v>
      </c>
      <c r="K8" s="16">
        <f t="shared" si="0"/>
        <v>262.9226257909424</v>
      </c>
      <c r="L8" s="14"/>
      <c r="M8" s="14"/>
      <c r="N8" s="14"/>
    </row>
    <row r="9" spans="1:14" ht="12.75">
      <c r="A9" s="2">
        <f>'ORIGINAL DATA'!A9</f>
        <v>133</v>
      </c>
      <c r="B9" s="2">
        <f>'ORIGINAL DATA'!C9</f>
        <v>1</v>
      </c>
      <c r="C9" s="2">
        <f>'ORIGINAL DATA'!D9</f>
        <v>0</v>
      </c>
      <c r="D9" s="2">
        <f>'ORIGINAL DATA'!E9</f>
        <v>0</v>
      </c>
      <c r="E9" s="2">
        <f>'ORIGINAL DATA'!F9</f>
        <v>1</v>
      </c>
      <c r="F9" s="11">
        <f>'ORIGINAL DATA'!J9-'ORIGINAL DATA'!I9+'ORIGINAL DATA'!M9-'ORIGINAL DATA'!L9+'ORIGINAL DATA'!P9-'ORIGINAL DATA'!O9</f>
        <v>48.480000000000004</v>
      </c>
      <c r="G9" s="11">
        <f>100*F9/'ORIGINAL DATA'!G9</f>
        <v>97.15430861723446</v>
      </c>
      <c r="H9" s="15">
        <f>('ORIGINAL DATA'!J9-'ORIGINAL DATA'!I9)/$F9*100</f>
        <v>19.12128712871287</v>
      </c>
      <c r="I9" s="15">
        <f>('ORIGINAL DATA'!M9-'ORIGINAL DATA'!L9)/$F9*100</f>
        <v>37.52062706270627</v>
      </c>
      <c r="J9" s="15">
        <f>('ORIGINAL DATA'!P9-'ORIGINAL DATA'!O9)/$F9*100</f>
        <v>43.35808580858085</v>
      </c>
      <c r="K9" s="16">
        <f t="shared" si="0"/>
        <v>283.4481229372937</v>
      </c>
      <c r="L9" s="14"/>
      <c r="M9" s="14"/>
      <c r="N9" s="14"/>
    </row>
    <row r="10" spans="1:14" ht="12.75">
      <c r="A10" s="2">
        <f>'ORIGINAL DATA'!A10</f>
        <v>134</v>
      </c>
      <c r="B10" s="2">
        <f>'ORIGINAL DATA'!C10</f>
        <v>1</v>
      </c>
      <c r="C10" s="2">
        <f>'ORIGINAL DATA'!D10</f>
        <v>0</v>
      </c>
      <c r="D10" s="2">
        <f>'ORIGINAL DATA'!E10</f>
        <v>0</v>
      </c>
      <c r="E10" s="2">
        <f>'ORIGINAL DATA'!F10</f>
        <v>2</v>
      </c>
      <c r="F10" s="11">
        <f>'ORIGINAL DATA'!J10-'ORIGINAL DATA'!I10+'ORIGINAL DATA'!M10-'ORIGINAL DATA'!L10+'ORIGINAL DATA'!P10-'ORIGINAL DATA'!O10</f>
        <v>49.85</v>
      </c>
      <c r="G10" s="11">
        <f>100*F10/'ORIGINAL DATA'!G10</f>
        <v>99.77982385908729</v>
      </c>
      <c r="H10" s="15">
        <f>('ORIGINAL DATA'!J10-'ORIGINAL DATA'!I10)/$F10*100</f>
        <v>15.807422266800403</v>
      </c>
      <c r="I10" s="15">
        <f>('ORIGINAL DATA'!M10-'ORIGINAL DATA'!L10)/$F10*100</f>
        <v>39.97993981945837</v>
      </c>
      <c r="J10" s="15">
        <f>('ORIGINAL DATA'!P10-'ORIGINAL DATA'!O10)/$F10*100</f>
        <v>44.21263791374122</v>
      </c>
      <c r="K10" s="16">
        <f t="shared" si="0"/>
        <v>250.1194583751254</v>
      </c>
      <c r="L10" s="14"/>
      <c r="M10" s="14"/>
      <c r="N10" s="14"/>
    </row>
    <row r="11" spans="1:14" ht="12.75">
      <c r="A11" s="2">
        <f>'ORIGINAL DATA'!A11</f>
        <v>141</v>
      </c>
      <c r="B11" s="2">
        <f>'ORIGINAL DATA'!C11</f>
        <v>1</v>
      </c>
      <c r="C11" s="2">
        <f>'ORIGINAL DATA'!D11</f>
        <v>1</v>
      </c>
      <c r="D11" s="2">
        <f>'ORIGINAL DATA'!E11</f>
        <v>1</v>
      </c>
      <c r="E11" s="2">
        <f>'ORIGINAL DATA'!F11</f>
        <v>2</v>
      </c>
      <c r="F11" s="11">
        <f>'ORIGINAL DATA'!J11-'ORIGINAL DATA'!I11+'ORIGINAL DATA'!M11-'ORIGINAL DATA'!L11+'ORIGINAL DATA'!P11-'ORIGINAL DATA'!O11</f>
        <v>49.71</v>
      </c>
      <c r="G11" s="11">
        <f>100*F11/'ORIGINAL DATA'!G11</f>
        <v>99.40011997600479</v>
      </c>
      <c r="H11" s="15">
        <f>('ORIGINAL DATA'!J11-'ORIGINAL DATA'!I11)/$F11*100</f>
        <v>12.99537316435325</v>
      </c>
      <c r="I11" s="15">
        <f>('ORIGINAL DATA'!M11-'ORIGINAL DATA'!L11)/$F11*100</f>
        <v>40.27358680346008</v>
      </c>
      <c r="J11" s="15">
        <f>('ORIGINAL DATA'!P11-'ORIGINAL DATA'!O11)/$F11*100</f>
        <v>46.73104003218668</v>
      </c>
      <c r="K11" s="16">
        <f t="shared" si="0"/>
        <v>219.59615771474554</v>
      </c>
      <c r="L11" s="14"/>
      <c r="M11" s="14"/>
      <c r="N11" s="14"/>
    </row>
    <row r="12" spans="1:14" ht="12.75">
      <c r="A12" s="2">
        <f>'ORIGINAL DATA'!A12</f>
        <v>142</v>
      </c>
      <c r="B12" s="2">
        <f>'ORIGINAL DATA'!C12</f>
        <v>1</v>
      </c>
      <c r="C12" s="2">
        <f>'ORIGINAL DATA'!D12</f>
        <v>1</v>
      </c>
      <c r="D12" s="2">
        <f>'ORIGINAL DATA'!E12</f>
        <v>1</v>
      </c>
      <c r="E12" s="2">
        <f>'ORIGINAL DATA'!F12</f>
        <v>0</v>
      </c>
      <c r="F12" s="11">
        <f>'ORIGINAL DATA'!J12-'ORIGINAL DATA'!I12+'ORIGINAL DATA'!M12-'ORIGINAL DATA'!L12+'ORIGINAL DATA'!P12-'ORIGINAL DATA'!O12</f>
        <v>49.86</v>
      </c>
      <c r="G12" s="11">
        <f>100*F12/'ORIGINAL DATA'!G12</f>
        <v>99.75990396158463</v>
      </c>
      <c r="H12" s="15">
        <f>('ORIGINAL DATA'!J12-'ORIGINAL DATA'!I12)/$F12*100</f>
        <v>17.428800641797032</v>
      </c>
      <c r="I12" s="15">
        <f>('ORIGINAL DATA'!M12-'ORIGINAL DATA'!L12)/$F12*100</f>
        <v>39.35018050541517</v>
      </c>
      <c r="J12" s="15">
        <f>('ORIGINAL DATA'!P12-'ORIGINAL DATA'!O12)/$F12*100</f>
        <v>43.2210188527878</v>
      </c>
      <c r="K12" s="16">
        <f t="shared" si="0"/>
        <v>267.1431006819094</v>
      </c>
      <c r="L12" s="14"/>
      <c r="M12" s="14"/>
      <c r="N12" s="14"/>
    </row>
    <row r="13" spans="1:14" ht="12.75">
      <c r="A13" s="2">
        <f>'ORIGINAL DATA'!A13</f>
        <v>143</v>
      </c>
      <c r="B13" s="2">
        <f>'ORIGINAL DATA'!C13</f>
        <v>1</v>
      </c>
      <c r="C13" s="2">
        <f>'ORIGINAL DATA'!D13</f>
        <v>1</v>
      </c>
      <c r="D13" s="2">
        <f>'ORIGINAL DATA'!E13</f>
        <v>1</v>
      </c>
      <c r="E13" s="2">
        <f>'ORIGINAL DATA'!F13</f>
        <v>1</v>
      </c>
      <c r="F13" s="11">
        <f>'ORIGINAL DATA'!J13-'ORIGINAL DATA'!I13+'ORIGINAL DATA'!M13-'ORIGINAL DATA'!L13+'ORIGINAL DATA'!P13-'ORIGINAL DATA'!O13</f>
        <v>49.72</v>
      </c>
      <c r="G13" s="11">
        <f>100*F13/'ORIGINAL DATA'!G13</f>
        <v>99.40023990403839</v>
      </c>
      <c r="H13" s="15">
        <f>('ORIGINAL DATA'!J13-'ORIGINAL DATA'!I13)/$F13*100</f>
        <v>18.08125502815768</v>
      </c>
      <c r="I13" s="15">
        <f>('ORIGINAL DATA'!M13-'ORIGINAL DATA'!L13)/$F13*100</f>
        <v>34.171359613837495</v>
      </c>
      <c r="J13" s="15">
        <f>('ORIGINAL DATA'!P13-'ORIGINAL DATA'!O13)/$F13*100</f>
        <v>47.747385358004834</v>
      </c>
      <c r="K13" s="16">
        <f t="shared" si="0"/>
        <v>267.83678600160897</v>
      </c>
      <c r="L13" s="14"/>
      <c r="M13" s="14"/>
      <c r="N13" s="14"/>
    </row>
    <row r="14" spans="1:14" ht="12.75">
      <c r="A14" s="2">
        <f>'ORIGINAL DATA'!A14</f>
        <v>211</v>
      </c>
      <c r="B14" s="2">
        <f>'ORIGINAL DATA'!C14</f>
        <v>2</v>
      </c>
      <c r="C14" s="2">
        <f>'ORIGINAL DATA'!D14</f>
        <v>1</v>
      </c>
      <c r="D14" s="2">
        <f>'ORIGINAL DATA'!E14</f>
        <v>0</v>
      </c>
      <c r="E14" s="2">
        <f>'ORIGINAL DATA'!F14</f>
        <v>2</v>
      </c>
      <c r="F14" s="11">
        <f>'ORIGINAL DATA'!J14-'ORIGINAL DATA'!I14+'ORIGINAL DATA'!M14-'ORIGINAL DATA'!L14+'ORIGINAL DATA'!P14-'ORIGINAL DATA'!O14</f>
        <v>48.949999999999996</v>
      </c>
      <c r="G14" s="11">
        <f>100*F14/'ORIGINAL DATA'!G14</f>
        <v>98.09619238476952</v>
      </c>
      <c r="H14" s="15">
        <f>('ORIGINAL DATA'!J14-'ORIGINAL DATA'!I14)/$F14*100</f>
        <v>12.99284984678243</v>
      </c>
      <c r="I14" s="15">
        <f>('ORIGINAL DATA'!M14-'ORIGINAL DATA'!L14)/$F14*100</f>
        <v>35.709908069458635</v>
      </c>
      <c r="J14" s="15">
        <f>('ORIGINAL DATA'!P14-'ORIGINAL DATA'!O14)/$F14*100</f>
        <v>51.297242083758945</v>
      </c>
      <c r="K14" s="16">
        <f t="shared" si="0"/>
        <v>213.8638406537283</v>
      </c>
      <c r="L14" s="14"/>
      <c r="M14" s="14"/>
      <c r="N14" s="14"/>
    </row>
    <row r="15" spans="1:14" ht="12.75">
      <c r="A15" s="2">
        <f>'ORIGINAL DATA'!A15</f>
        <v>212</v>
      </c>
      <c r="B15" s="2">
        <f>'ORIGINAL DATA'!C15</f>
        <v>2</v>
      </c>
      <c r="C15" s="2">
        <f>'ORIGINAL DATA'!D15</f>
        <v>1</v>
      </c>
      <c r="D15" s="2">
        <f>'ORIGINAL DATA'!E15</f>
        <v>0</v>
      </c>
      <c r="E15" s="2">
        <f>'ORIGINAL DATA'!F15</f>
        <v>1</v>
      </c>
      <c r="F15" s="11">
        <f>'ORIGINAL DATA'!J15-'ORIGINAL DATA'!I15+'ORIGINAL DATA'!M15-'ORIGINAL DATA'!L15+'ORIGINAL DATA'!P15-'ORIGINAL DATA'!O15</f>
        <v>49.17</v>
      </c>
      <c r="G15" s="11">
        <f>100*F15/'ORIGINAL DATA'!G15</f>
        <v>98.30067972810876</v>
      </c>
      <c r="H15" s="15">
        <f>('ORIGINAL DATA'!J15-'ORIGINAL DATA'!I15)/$F15*100</f>
        <v>14.622737441529388</v>
      </c>
      <c r="I15" s="15">
        <f>('ORIGINAL DATA'!M15-'ORIGINAL DATA'!L15)/$F15*100</f>
        <v>40.634533251982916</v>
      </c>
      <c r="J15" s="15">
        <f>('ORIGINAL DATA'!P15-'ORIGINAL DATA'!O15)/$F15*100</f>
        <v>44.742729306487696</v>
      </c>
      <c r="K15" s="16">
        <f t="shared" si="0"/>
        <v>237.92393736017897</v>
      </c>
      <c r="L15" s="14"/>
      <c r="M15" s="14"/>
      <c r="N15" s="14"/>
    </row>
    <row r="16" spans="1:14" ht="12.75">
      <c r="A16" s="2">
        <f>'ORIGINAL DATA'!A16</f>
        <v>213</v>
      </c>
      <c r="B16" s="2">
        <f>'ORIGINAL DATA'!C16</f>
        <v>2</v>
      </c>
      <c r="C16" s="2">
        <f>'ORIGINAL DATA'!D16</f>
        <v>1</v>
      </c>
      <c r="D16" s="2">
        <f>'ORIGINAL DATA'!E16</f>
        <v>0</v>
      </c>
      <c r="E16" s="2">
        <f>'ORIGINAL DATA'!F16</f>
        <v>0</v>
      </c>
      <c r="F16" s="11">
        <f>'ORIGINAL DATA'!J16-'ORIGINAL DATA'!I16+'ORIGINAL DATA'!M16-'ORIGINAL DATA'!L16+'ORIGINAL DATA'!P16-'ORIGINAL DATA'!O16</f>
        <v>49.53</v>
      </c>
      <c r="G16" s="11">
        <f>100*F16/'ORIGINAL DATA'!G16</f>
        <v>98.8622754491018</v>
      </c>
      <c r="H16" s="15">
        <f>('ORIGINAL DATA'!J16-'ORIGINAL DATA'!I16)/$F16*100</f>
        <v>16.818090046436502</v>
      </c>
      <c r="I16" s="15">
        <f>('ORIGINAL DATA'!M16-'ORIGINAL DATA'!L16)/$F16*100</f>
        <v>36.46274984857663</v>
      </c>
      <c r="J16" s="15">
        <f>('ORIGINAL DATA'!P16-'ORIGINAL DATA'!O16)/$F16*100</f>
        <v>46.71916010498688</v>
      </c>
      <c r="K16" s="16">
        <f t="shared" si="0"/>
        <v>256.8251564708258</v>
      </c>
      <c r="L16" s="14"/>
      <c r="M16" s="14"/>
      <c r="N16" s="14"/>
    </row>
    <row r="17" spans="1:14" ht="12.75">
      <c r="A17" s="2">
        <f>'ORIGINAL DATA'!A17</f>
        <v>221</v>
      </c>
      <c r="B17" s="2">
        <f>'ORIGINAL DATA'!C17</f>
        <v>2</v>
      </c>
      <c r="C17" s="2">
        <f>'ORIGINAL DATA'!D17</f>
        <v>0</v>
      </c>
      <c r="D17" s="2">
        <f>'ORIGINAL DATA'!E17</f>
        <v>1</v>
      </c>
      <c r="E17" s="2">
        <f>'ORIGINAL DATA'!F17</f>
        <v>0</v>
      </c>
      <c r="F17" s="11">
        <f>'ORIGINAL DATA'!J17-'ORIGINAL DATA'!I17+'ORIGINAL DATA'!M17-'ORIGINAL DATA'!L17+'ORIGINAL DATA'!P17-'ORIGINAL DATA'!O17</f>
        <v>48.7655238095238</v>
      </c>
      <c r="G17" s="11">
        <f>100*F17/'ORIGINAL DATA'!G17</f>
        <v>97.51154530998559</v>
      </c>
      <c r="H17" s="15">
        <f>('ORIGINAL DATA'!J17-'ORIGINAL DATA'!I17)/$F17*100</f>
        <v>19.973126994480882</v>
      </c>
      <c r="I17" s="15">
        <f>('ORIGINAL DATA'!M17-'ORIGINAL DATA'!L17)/$F17*100</f>
        <v>39.59764704963304</v>
      </c>
      <c r="J17" s="15">
        <f>('ORIGINAL DATA'!P17-'ORIGINAL DATA'!O17)/$F17*100</f>
        <v>40.429225955886075</v>
      </c>
      <c r="K17" s="16">
        <f t="shared" si="0"/>
        <v>295.4018588464138</v>
      </c>
      <c r="L17" s="14"/>
      <c r="M17" s="14"/>
      <c r="N17" s="14"/>
    </row>
    <row r="18" spans="1:14" ht="12.75">
      <c r="A18" s="2">
        <f>'ORIGINAL DATA'!A18</f>
        <v>222</v>
      </c>
      <c r="B18" s="2">
        <f>'ORIGINAL DATA'!C18</f>
        <v>2</v>
      </c>
      <c r="C18" s="2">
        <f>'ORIGINAL DATA'!D18</f>
        <v>0</v>
      </c>
      <c r="D18" s="2">
        <f>'ORIGINAL DATA'!E18</f>
        <v>1</v>
      </c>
      <c r="E18" s="2">
        <f>'ORIGINAL DATA'!F18</f>
        <v>2</v>
      </c>
      <c r="F18" s="11">
        <f>'ORIGINAL DATA'!J18-'ORIGINAL DATA'!I18+'ORIGINAL DATA'!M18-'ORIGINAL DATA'!L18+'ORIGINAL DATA'!P18-'ORIGINAL DATA'!O18</f>
        <v>49.839999999999996</v>
      </c>
      <c r="G18" s="11">
        <f>100*F18/'ORIGINAL DATA'!G18</f>
        <v>99.85974754558205</v>
      </c>
      <c r="H18" s="15">
        <f>('ORIGINAL DATA'!J18-'ORIGINAL DATA'!I18)/$F18*100</f>
        <v>20.12439807383628</v>
      </c>
      <c r="I18" s="15">
        <f>('ORIGINAL DATA'!M18-'ORIGINAL DATA'!L18)/$F18*100</f>
        <v>36.17576243980739</v>
      </c>
      <c r="J18" s="15">
        <f>('ORIGINAL DATA'!P18-'ORIGINAL DATA'!O18)/$F18*100</f>
        <v>43.699839486356346</v>
      </c>
      <c r="K18" s="16">
        <f t="shared" si="0"/>
        <v>292.7862158908508</v>
      </c>
      <c r="L18" s="14"/>
      <c r="M18" s="14"/>
      <c r="N18" s="14"/>
    </row>
    <row r="19" spans="1:14" ht="12.75">
      <c r="A19" s="2">
        <f>'ORIGINAL DATA'!A19</f>
        <v>223</v>
      </c>
      <c r="B19" s="2">
        <f>'ORIGINAL DATA'!C19</f>
        <v>2</v>
      </c>
      <c r="C19" s="2">
        <f>'ORIGINAL DATA'!D19</f>
        <v>0</v>
      </c>
      <c r="D19" s="2">
        <f>'ORIGINAL DATA'!E19</f>
        <v>1</v>
      </c>
      <c r="E19" s="2">
        <f>'ORIGINAL DATA'!F19</f>
        <v>1</v>
      </c>
      <c r="F19" s="11">
        <f>'ORIGINAL DATA'!J19-'ORIGINAL DATA'!I19+'ORIGINAL DATA'!M19-'ORIGINAL DATA'!L19+'ORIGINAL DATA'!P19-'ORIGINAL DATA'!O19</f>
        <v>48.2546666666667</v>
      </c>
      <c r="G19" s="11">
        <f>100*F19/'ORIGINAL DATA'!G19</f>
        <v>96.47074503531928</v>
      </c>
      <c r="H19" s="15">
        <f>('ORIGINAL DATA'!J19-'ORIGINAL DATA'!I19)/$F19*100</f>
        <v>16.164239728109187</v>
      </c>
      <c r="I19" s="15">
        <f>('ORIGINAL DATA'!M19-'ORIGINAL DATA'!L19)/$F19*100</f>
        <v>41.115194385344395</v>
      </c>
      <c r="J19" s="15">
        <f>('ORIGINAL DATA'!P19-'ORIGINAL DATA'!O19)/$F19*100</f>
        <v>42.72056588654641</v>
      </c>
      <c r="K19" s="16">
        <f t="shared" si="0"/>
        <v>255.4581663949599</v>
      </c>
      <c r="L19" s="14"/>
      <c r="M19" s="14"/>
      <c r="N19" s="14"/>
    </row>
    <row r="20" spans="1:14" ht="12.75">
      <c r="A20" s="2">
        <f>'ORIGINAL DATA'!A20</f>
        <v>231</v>
      </c>
      <c r="B20" s="2">
        <f>'ORIGINAL DATA'!C20</f>
        <v>2</v>
      </c>
      <c r="C20" s="2">
        <f>'ORIGINAL DATA'!D20</f>
        <v>1</v>
      </c>
      <c r="D20" s="2">
        <f>'ORIGINAL DATA'!E20</f>
        <v>1</v>
      </c>
      <c r="E20" s="2">
        <f>'ORIGINAL DATA'!F20</f>
        <v>1</v>
      </c>
      <c r="F20" s="11">
        <f>'ORIGINAL DATA'!J20-'ORIGINAL DATA'!I20+'ORIGINAL DATA'!M20-'ORIGINAL DATA'!L20+'ORIGINAL DATA'!P20-'ORIGINAL DATA'!O20</f>
        <v>49.08</v>
      </c>
      <c r="G20" s="11">
        <f>100*F20/'ORIGINAL DATA'!G20</f>
        <v>98.04234918098281</v>
      </c>
      <c r="H20" s="15">
        <f>('ORIGINAL DATA'!J20-'ORIGINAL DATA'!I20)/$F20*100</f>
        <v>16.748166259168702</v>
      </c>
      <c r="I20" s="15">
        <f>('ORIGINAL DATA'!M20-'ORIGINAL DATA'!L20)/$F20*100</f>
        <v>38.56968215158924</v>
      </c>
      <c r="J20" s="15">
        <f>('ORIGINAL DATA'!P20-'ORIGINAL DATA'!O20)/$F20*100</f>
        <v>44.68215158924205</v>
      </c>
      <c r="K20" s="16">
        <f t="shared" si="0"/>
        <v>258.69070904645474</v>
      </c>
      <c r="L20" s="14"/>
      <c r="M20" s="14"/>
      <c r="N20" s="14"/>
    </row>
    <row r="21" spans="1:14" ht="12.75">
      <c r="A21" s="2">
        <f>'ORIGINAL DATA'!A21</f>
        <v>232</v>
      </c>
      <c r="B21" s="2">
        <f>'ORIGINAL DATA'!C21</f>
        <v>2</v>
      </c>
      <c r="C21" s="2">
        <f>'ORIGINAL DATA'!D21</f>
        <v>1</v>
      </c>
      <c r="D21" s="2">
        <f>'ORIGINAL DATA'!E21</f>
        <v>1</v>
      </c>
      <c r="E21" s="2">
        <f>'ORIGINAL DATA'!F21</f>
        <v>2</v>
      </c>
      <c r="F21" s="11">
        <f>'ORIGINAL DATA'!J21-'ORIGINAL DATA'!I21+'ORIGINAL DATA'!M21-'ORIGINAL DATA'!L21+'ORIGINAL DATA'!P21-'ORIGINAL DATA'!O21</f>
        <v>48.95</v>
      </c>
      <c r="G21" s="11">
        <f>100*F21/'ORIGINAL DATA'!G21</f>
        <v>97.80219780219781</v>
      </c>
      <c r="H21" s="15">
        <f>('ORIGINAL DATA'!J21-'ORIGINAL DATA'!I21)/$F21*100</f>
        <v>18.835546475995915</v>
      </c>
      <c r="I21" s="15">
        <f>('ORIGINAL DATA'!M21-'ORIGINAL DATA'!L21)/$F21*100</f>
        <v>36.17977528089887</v>
      </c>
      <c r="J21" s="15">
        <f>('ORIGINAL DATA'!P21-'ORIGINAL DATA'!O21)/$F21*100</f>
        <v>44.984678243105215</v>
      </c>
      <c r="K21" s="16">
        <f t="shared" si="0"/>
        <v>278.6331971399387</v>
      </c>
      <c r="L21" s="14"/>
      <c r="M21" s="14"/>
      <c r="N21" s="14"/>
    </row>
    <row r="22" spans="1:14" ht="12.75">
      <c r="A22" s="2">
        <f>'ORIGINAL DATA'!A22</f>
        <v>233</v>
      </c>
      <c r="B22" s="2">
        <f>'ORIGINAL DATA'!C22</f>
        <v>2</v>
      </c>
      <c r="C22" s="2">
        <f>'ORIGINAL DATA'!D22</f>
        <v>1</v>
      </c>
      <c r="D22" s="2">
        <f>'ORIGINAL DATA'!E22</f>
        <v>1</v>
      </c>
      <c r="E22" s="2">
        <f>'ORIGINAL DATA'!F22</f>
        <v>0</v>
      </c>
      <c r="F22" s="11">
        <f>'ORIGINAL DATA'!J22-'ORIGINAL DATA'!I22+'ORIGINAL DATA'!M22-'ORIGINAL DATA'!L22+'ORIGINAL DATA'!P22-'ORIGINAL DATA'!O22</f>
        <v>49.25</v>
      </c>
      <c r="G22" s="11">
        <f>100*F22/'ORIGINAL DATA'!G22</f>
        <v>98.46061575369853</v>
      </c>
      <c r="H22" s="15">
        <f>('ORIGINAL DATA'!J22-'ORIGINAL DATA'!I22)/$F22*100</f>
        <v>18.61928934010152</v>
      </c>
      <c r="I22" s="15">
        <f>('ORIGINAL DATA'!M22-'ORIGINAL DATA'!L22)/$F22*100</f>
        <v>36.62944162436549</v>
      </c>
      <c r="J22" s="15">
        <f>('ORIGINAL DATA'!P22-'ORIGINAL DATA'!O22)/$F22*100</f>
        <v>44.75126903553299</v>
      </c>
      <c r="K22" s="16">
        <f t="shared" si="0"/>
        <v>276.81969543147204</v>
      </c>
      <c r="L22" s="14"/>
      <c r="M22" s="14"/>
      <c r="N22" s="14"/>
    </row>
    <row r="23" spans="1:14" ht="12.75">
      <c r="A23" s="2">
        <f>'ORIGINAL DATA'!A23</f>
        <v>241</v>
      </c>
      <c r="B23" s="2">
        <f>'ORIGINAL DATA'!C23</f>
        <v>2</v>
      </c>
      <c r="C23" s="2">
        <f>'ORIGINAL DATA'!D23</f>
        <v>0</v>
      </c>
      <c r="D23" s="2">
        <f>'ORIGINAL DATA'!E23</f>
        <v>0</v>
      </c>
      <c r="E23" s="2">
        <f>'ORIGINAL DATA'!F23</f>
        <v>1</v>
      </c>
      <c r="F23" s="11">
        <f>'ORIGINAL DATA'!J23-'ORIGINAL DATA'!I23+'ORIGINAL DATA'!M23-'ORIGINAL DATA'!L23+'ORIGINAL DATA'!P23-'ORIGINAL DATA'!O23</f>
        <v>48.6446666666667</v>
      </c>
      <c r="G23" s="11">
        <f>100*F23/'ORIGINAL DATA'!G23</f>
        <v>97.15331868717136</v>
      </c>
      <c r="H23" s="15">
        <f>('ORIGINAL DATA'!J23-'ORIGINAL DATA'!I23)/$F23*100</f>
        <v>20.577795441775038</v>
      </c>
      <c r="I23" s="15">
        <f>('ORIGINAL DATA'!M23-'ORIGINAL DATA'!L23)/$F23*100</f>
        <v>37.04414324283577</v>
      </c>
      <c r="J23" s="15">
        <f>('ORIGINAL DATA'!P23-'ORIGINAL DATA'!O23)/$F23*100</f>
        <v>42.37806131538918</v>
      </c>
      <c r="K23" s="16">
        <f t="shared" si="0"/>
        <v>298.8522619814435</v>
      </c>
      <c r="L23" s="14"/>
      <c r="M23" s="14"/>
      <c r="N23" s="14"/>
    </row>
    <row r="24" spans="1:14" ht="12.75">
      <c r="A24" s="2">
        <f>'ORIGINAL DATA'!A24</f>
        <v>242</v>
      </c>
      <c r="B24" s="2">
        <f>'ORIGINAL DATA'!C24</f>
        <v>2</v>
      </c>
      <c r="C24" s="2">
        <f>'ORIGINAL DATA'!D24</f>
        <v>0</v>
      </c>
      <c r="D24" s="2">
        <f>'ORIGINAL DATA'!E24</f>
        <v>0</v>
      </c>
      <c r="E24" s="2">
        <f>'ORIGINAL DATA'!F24</f>
        <v>2</v>
      </c>
      <c r="F24" s="11">
        <f>'ORIGINAL DATA'!J24-'ORIGINAL DATA'!I24+'ORIGINAL DATA'!M24-'ORIGINAL DATA'!L24+'ORIGINAL DATA'!P24-'ORIGINAL DATA'!O24</f>
        <v>49.800000000000004</v>
      </c>
      <c r="G24" s="11">
        <f>100*F24/'ORIGINAL DATA'!G24</f>
        <v>99.79959919839678</v>
      </c>
      <c r="H24" s="15">
        <f>('ORIGINAL DATA'!J24-'ORIGINAL DATA'!I24)/$F24*100</f>
        <v>18.092369477911642</v>
      </c>
      <c r="I24" s="15">
        <f>('ORIGINAL DATA'!M24-'ORIGINAL DATA'!L24)/$F24*100</f>
        <v>38.17269076305221</v>
      </c>
      <c r="J24" s="15">
        <f>('ORIGINAL DATA'!P24-'ORIGINAL DATA'!O24)/$F24*100</f>
        <v>43.734939759036145</v>
      </c>
      <c r="K24" s="16">
        <f t="shared" si="0"/>
        <v>272.96054216867464</v>
      </c>
      <c r="L24" s="14"/>
      <c r="M24" s="14"/>
      <c r="N24" s="14"/>
    </row>
    <row r="25" spans="1:14" ht="12.75">
      <c r="A25" s="2">
        <f>'ORIGINAL DATA'!A25</f>
        <v>243</v>
      </c>
      <c r="B25" s="2">
        <f>'ORIGINAL DATA'!C25</f>
        <v>2</v>
      </c>
      <c r="C25" s="2">
        <f>'ORIGINAL DATA'!D25</f>
        <v>0</v>
      </c>
      <c r="D25" s="2">
        <f>'ORIGINAL DATA'!E25</f>
        <v>0</v>
      </c>
      <c r="E25" s="2">
        <f>'ORIGINAL DATA'!F25</f>
        <v>0</v>
      </c>
      <c r="F25" s="11">
        <f>'ORIGINAL DATA'!J25-'ORIGINAL DATA'!I25+'ORIGINAL DATA'!M25-'ORIGINAL DATA'!L25+'ORIGINAL DATA'!P25-'ORIGINAL DATA'!O25</f>
        <v>49.0955238095238</v>
      </c>
      <c r="G25" s="11">
        <f>100*F25/'ORIGINAL DATA'!G25</f>
        <v>98.17141333638031</v>
      </c>
      <c r="H25" s="15">
        <f>('ORIGINAL DATA'!J25-'ORIGINAL DATA'!I25)/$F25*100</f>
        <v>20.28698184103682</v>
      </c>
      <c r="I25" s="15">
        <f>('ORIGINAL DATA'!M25-'ORIGINAL DATA'!L25)/$F25*100</f>
        <v>39.45369862057059</v>
      </c>
      <c r="J25" s="15">
        <f>('ORIGINAL DATA'!P25-'ORIGINAL DATA'!O25)/$F25*100</f>
        <v>40.25931953839258</v>
      </c>
      <c r="K25" s="16">
        <f t="shared" si="0"/>
        <v>298.6696187995027</v>
      </c>
      <c r="L25" s="14"/>
      <c r="M25" s="14"/>
      <c r="N25" s="14"/>
    </row>
    <row r="26" spans="1:14" ht="12.75">
      <c r="A26" s="2">
        <f>'ORIGINAL DATA'!A26</f>
        <v>311</v>
      </c>
      <c r="B26" s="2">
        <f>'ORIGINAL DATA'!C26</f>
        <v>3</v>
      </c>
      <c r="C26" s="2">
        <f>'ORIGINAL DATA'!D26</f>
        <v>0</v>
      </c>
      <c r="D26" s="2">
        <f>'ORIGINAL DATA'!E26</f>
        <v>1</v>
      </c>
      <c r="E26" s="2">
        <f>'ORIGINAL DATA'!F26</f>
        <v>1</v>
      </c>
      <c r="F26" s="11">
        <f>'ORIGINAL DATA'!J26-'ORIGINAL DATA'!I26+'ORIGINAL DATA'!M26-'ORIGINAL DATA'!L26+'ORIGINAL DATA'!P26-'ORIGINAL DATA'!O26</f>
        <v>49.95</v>
      </c>
      <c r="G26" s="11">
        <f>100*F26/'ORIGINAL DATA'!G26</f>
        <v>99.86005597760897</v>
      </c>
      <c r="H26" s="15">
        <f>('ORIGINAL DATA'!J26-'ORIGINAL DATA'!I26)/$F26*100</f>
        <v>18.958958958958956</v>
      </c>
      <c r="I26" s="15">
        <f>('ORIGINAL DATA'!M26-'ORIGINAL DATA'!L26)/$F26*100</f>
        <v>38.91891891891892</v>
      </c>
      <c r="J26" s="15">
        <f>('ORIGINAL DATA'!P26-'ORIGINAL DATA'!O26)/$F26*100</f>
        <v>42.12212212212212</v>
      </c>
      <c r="K26" s="16">
        <f t="shared" si="0"/>
        <v>283.4128128128128</v>
      </c>
      <c r="L26" s="14"/>
      <c r="M26" s="14"/>
      <c r="N26" s="14"/>
    </row>
    <row r="27" spans="1:14" ht="12.75">
      <c r="A27" s="2">
        <f>'ORIGINAL DATA'!A27</f>
        <v>312</v>
      </c>
      <c r="B27" s="2">
        <f>'ORIGINAL DATA'!C27</f>
        <v>3</v>
      </c>
      <c r="C27" s="2">
        <f>'ORIGINAL DATA'!D27</f>
        <v>0</v>
      </c>
      <c r="D27" s="2">
        <f>'ORIGINAL DATA'!E27</f>
        <v>1</v>
      </c>
      <c r="E27" s="2">
        <f>'ORIGINAL DATA'!F27</f>
        <v>2</v>
      </c>
      <c r="F27" s="11">
        <f>'ORIGINAL DATA'!J27-'ORIGINAL DATA'!I27+'ORIGINAL DATA'!M27-'ORIGINAL DATA'!L27+'ORIGINAL DATA'!P27-'ORIGINAL DATA'!O27</f>
        <v>48.33</v>
      </c>
      <c r="G27" s="11">
        <f>100*F27/'ORIGINAL DATA'!G27</f>
        <v>96.64067186562687</v>
      </c>
      <c r="H27" s="15">
        <f>('ORIGINAL DATA'!J27-'ORIGINAL DATA'!I27)/$F27*100</f>
        <v>19.118559900682808</v>
      </c>
      <c r="I27" s="15">
        <f>('ORIGINAL DATA'!M27-'ORIGINAL DATA'!L27)/$F27*100</f>
        <v>37.26463894061659</v>
      </c>
      <c r="J27" s="15">
        <f>('ORIGINAL DATA'!P27-'ORIGINAL DATA'!O27)/$F27*100</f>
        <v>43.616801158700596</v>
      </c>
      <c r="K27" s="16">
        <f t="shared" si="0"/>
        <v>283.0981791847714</v>
      </c>
      <c r="L27" s="14"/>
      <c r="M27" s="14"/>
      <c r="N27" s="14"/>
    </row>
    <row r="28" spans="1:14" ht="12.75">
      <c r="A28" s="2">
        <f>'ORIGINAL DATA'!A28</f>
        <v>313</v>
      </c>
      <c r="B28" s="2">
        <f>'ORIGINAL DATA'!C28</f>
        <v>3</v>
      </c>
      <c r="C28" s="2">
        <f>'ORIGINAL DATA'!D28</f>
        <v>0</v>
      </c>
      <c r="D28" s="2">
        <f>'ORIGINAL DATA'!E28</f>
        <v>1</v>
      </c>
      <c r="E28" s="2">
        <f>'ORIGINAL DATA'!F28</f>
        <v>0</v>
      </c>
      <c r="F28" s="11">
        <f>'ORIGINAL DATA'!J28-'ORIGINAL DATA'!I28+'ORIGINAL DATA'!M28-'ORIGINAL DATA'!L28+'ORIGINAL DATA'!P28-'ORIGINAL DATA'!O28</f>
        <v>48.9955238095238</v>
      </c>
      <c r="G28" s="11">
        <f>100*F28/'ORIGINAL DATA'!G28</f>
        <v>97.89315446458302</v>
      </c>
      <c r="H28" s="15">
        <f>('ORIGINAL DATA'!J28-'ORIGINAL DATA'!I28)/$F28*100</f>
        <v>20.32838762724681</v>
      </c>
      <c r="I28" s="15">
        <f>('ORIGINAL DATA'!M28-'ORIGINAL DATA'!L28)/$F28*100</f>
        <v>39.33012345151064</v>
      </c>
      <c r="J28" s="15">
        <f>('ORIGINAL DATA'!P28-'ORIGINAL DATA'!O28)/$F28*100</f>
        <v>40.341488921242544</v>
      </c>
      <c r="K28" s="16">
        <f t="shared" si="0"/>
        <v>298.96999239969443</v>
      </c>
      <c r="L28" s="14"/>
      <c r="M28" s="14"/>
      <c r="N28" s="14"/>
    </row>
    <row r="29" spans="1:14" ht="12.75">
      <c r="A29" s="2">
        <f>'ORIGINAL DATA'!A29</f>
        <v>321</v>
      </c>
      <c r="B29" s="2">
        <f>'ORIGINAL DATA'!C29</f>
        <v>3</v>
      </c>
      <c r="C29" s="2">
        <f>'ORIGINAL DATA'!D29</f>
        <v>1</v>
      </c>
      <c r="D29" s="2">
        <f>'ORIGINAL DATA'!E29</f>
        <v>0</v>
      </c>
      <c r="E29" s="2">
        <f>'ORIGINAL DATA'!F29</f>
        <v>2</v>
      </c>
      <c r="F29" s="11">
        <f>'ORIGINAL DATA'!J29-'ORIGINAL DATA'!I29+'ORIGINAL DATA'!M29-'ORIGINAL DATA'!L29+'ORIGINAL DATA'!P29-'ORIGINAL DATA'!O29</f>
        <v>49.85</v>
      </c>
      <c r="G29" s="11">
        <f>100*F29/'ORIGINAL DATA'!G29</f>
        <v>99.66013594562176</v>
      </c>
      <c r="H29" s="15">
        <f>('ORIGINAL DATA'!J29-'ORIGINAL DATA'!I29)/$F29*100</f>
        <v>16.990972918756267</v>
      </c>
      <c r="I29" s="15">
        <f>('ORIGINAL DATA'!M29-'ORIGINAL DATA'!L29)/$F29*100</f>
        <v>38.77632898696088</v>
      </c>
      <c r="J29" s="15">
        <f>('ORIGINAL DATA'!P29-'ORIGINAL DATA'!O29)/$F29*100</f>
        <v>44.232698094282846</v>
      </c>
      <c r="K29" s="16">
        <f t="shared" si="0"/>
        <v>261.6162487462387</v>
      </c>
      <c r="L29" s="14"/>
      <c r="M29" s="14"/>
      <c r="N29" s="14"/>
    </row>
    <row r="30" spans="1:14" ht="12.75">
      <c r="A30" s="2">
        <f>'ORIGINAL DATA'!A30</f>
        <v>322</v>
      </c>
      <c r="B30" s="2">
        <f>'ORIGINAL DATA'!C30</f>
        <v>3</v>
      </c>
      <c r="C30" s="2">
        <f>'ORIGINAL DATA'!D30</f>
        <v>1</v>
      </c>
      <c r="D30" s="2">
        <f>'ORIGINAL DATA'!E30</f>
        <v>0</v>
      </c>
      <c r="E30" s="2">
        <f>'ORIGINAL DATA'!F30</f>
        <v>1</v>
      </c>
      <c r="F30" s="11">
        <f>'ORIGINAL DATA'!J30-'ORIGINAL DATA'!I30+'ORIGINAL DATA'!M30-'ORIGINAL DATA'!L30+'ORIGINAL DATA'!P30-'ORIGINAL DATA'!O30</f>
        <v>49.32</v>
      </c>
      <c r="G30" s="11">
        <f>100*F30/'ORIGINAL DATA'!G30</f>
        <v>98.83767535070139</v>
      </c>
      <c r="H30" s="15">
        <f>('ORIGINAL DATA'!J30-'ORIGINAL DATA'!I30)/$F30*100</f>
        <v>18.795620437956202</v>
      </c>
      <c r="I30" s="15">
        <f>('ORIGINAL DATA'!M30-'ORIGINAL DATA'!L30)/$F30*100</f>
        <v>38.58475263584753</v>
      </c>
      <c r="J30" s="15">
        <f>('ORIGINAL DATA'!P30-'ORIGINAL DATA'!O30)/$F30*100</f>
        <v>42.61962692619627</v>
      </c>
      <c r="K30" s="16">
        <f t="shared" si="0"/>
        <v>281.2008313057583</v>
      </c>
      <c r="L30" s="14"/>
      <c r="M30" s="14"/>
      <c r="N30" s="14"/>
    </row>
    <row r="31" spans="1:14" ht="12.75">
      <c r="A31" s="2">
        <f>'ORIGINAL DATA'!A31</f>
        <v>323</v>
      </c>
      <c r="B31" s="2">
        <f>'ORIGINAL DATA'!C31</f>
        <v>3</v>
      </c>
      <c r="C31" s="2">
        <f>'ORIGINAL DATA'!D31</f>
        <v>1</v>
      </c>
      <c r="D31" s="2">
        <f>'ORIGINAL DATA'!E31</f>
        <v>0</v>
      </c>
      <c r="E31" s="2">
        <f>'ORIGINAL DATA'!F31</f>
        <v>0</v>
      </c>
      <c r="F31" s="11">
        <f>'ORIGINAL DATA'!J31-'ORIGINAL DATA'!I31+'ORIGINAL DATA'!M31-'ORIGINAL DATA'!L31+'ORIGINAL DATA'!P31-'ORIGINAL DATA'!O31</f>
        <v>49.89</v>
      </c>
      <c r="G31" s="11">
        <f>100*F31/'ORIGINAL DATA'!G31</f>
        <v>99.74010395841664</v>
      </c>
      <c r="H31" s="15">
        <f>('ORIGINAL DATA'!J31-'ORIGINAL DATA'!I31)/$F31*100</f>
        <v>16.91721787933454</v>
      </c>
      <c r="I31" s="15">
        <f>('ORIGINAL DATA'!M31-'ORIGINAL DATA'!L31)/$F31*100</f>
        <v>38.484666265784725</v>
      </c>
      <c r="J31" s="15">
        <f>('ORIGINAL DATA'!P31-'ORIGINAL DATA'!O31)/$F31*100</f>
        <v>44.59811585488074</v>
      </c>
      <c r="K31" s="16">
        <f t="shared" si="0"/>
        <v>260.4414712367208</v>
      </c>
      <c r="L31" s="14"/>
      <c r="M31" s="14"/>
      <c r="N31" s="14"/>
    </row>
    <row r="32" spans="1:14" ht="12.75">
      <c r="A32" s="2">
        <f>'ORIGINAL DATA'!A32</f>
        <v>331</v>
      </c>
      <c r="B32" s="2">
        <f>'ORIGINAL DATA'!C32</f>
        <v>3</v>
      </c>
      <c r="C32" s="2">
        <f>'ORIGINAL DATA'!D32</f>
        <v>1</v>
      </c>
      <c r="D32" s="2">
        <f>'ORIGINAL DATA'!E32</f>
        <v>1</v>
      </c>
      <c r="E32" s="2">
        <f>'ORIGINAL DATA'!F32</f>
        <v>0</v>
      </c>
      <c r="F32" s="11">
        <f>'ORIGINAL DATA'!J32-'ORIGINAL DATA'!I32+'ORIGINAL DATA'!M32-'ORIGINAL DATA'!L32+'ORIGINAL DATA'!P32-'ORIGINAL DATA'!O32</f>
        <v>48.39000000000001</v>
      </c>
      <c r="G32" s="11">
        <f>100*F32/'ORIGINAL DATA'!G32</f>
        <v>96.9739478957916</v>
      </c>
      <c r="H32" s="15">
        <f>('ORIGINAL DATA'!J32-'ORIGINAL DATA'!I32)/$F32*100</f>
        <v>19.15685058896466</v>
      </c>
      <c r="I32" s="15">
        <f>('ORIGINAL DATA'!M32-'ORIGINAL DATA'!L32)/$F32*100</f>
        <v>37.42508782806364</v>
      </c>
      <c r="J32" s="15">
        <f>('ORIGINAL DATA'!P32-'ORIGINAL DATA'!O32)/$F32*100</f>
        <v>43.41806158297168</v>
      </c>
      <c r="K32" s="16">
        <f t="shared" si="0"/>
        <v>283.7193635048563</v>
      </c>
      <c r="L32" s="14"/>
      <c r="M32" s="14"/>
      <c r="N32" s="14"/>
    </row>
    <row r="33" spans="1:14" ht="12.75">
      <c r="A33" s="2">
        <f>'ORIGINAL DATA'!A33</f>
        <v>332</v>
      </c>
      <c r="B33" s="2">
        <f>'ORIGINAL DATA'!C33</f>
        <v>3</v>
      </c>
      <c r="C33" s="2">
        <f>'ORIGINAL DATA'!D33</f>
        <v>1</v>
      </c>
      <c r="D33" s="2">
        <f>'ORIGINAL DATA'!E33</f>
        <v>1</v>
      </c>
      <c r="E33" s="2">
        <f>'ORIGINAL DATA'!F33</f>
        <v>2</v>
      </c>
      <c r="F33" s="11">
        <f>'ORIGINAL DATA'!J33-'ORIGINAL DATA'!I33+'ORIGINAL DATA'!M33-'ORIGINAL DATA'!L33+'ORIGINAL DATA'!P33-'ORIGINAL DATA'!O33</f>
        <v>49.39</v>
      </c>
      <c r="G33" s="11">
        <f>100*F33/'ORIGINAL DATA'!G33</f>
        <v>98.93830128205128</v>
      </c>
      <c r="H33" s="15">
        <f>('ORIGINAL DATA'!J33-'ORIGINAL DATA'!I33)/$F33*100</f>
        <v>20.793682931767563</v>
      </c>
      <c r="I33" s="15">
        <f>('ORIGINAL DATA'!M33-'ORIGINAL DATA'!L33)/$F33*100</f>
        <v>36.50536545859486</v>
      </c>
      <c r="J33" s="15">
        <f>('ORIGINAL DATA'!P33-'ORIGINAL DATA'!O33)/$F33*100</f>
        <v>42.70095160963758</v>
      </c>
      <c r="K33" s="16">
        <f t="shared" si="0"/>
        <v>300.5503138287102</v>
      </c>
      <c r="L33" s="14"/>
      <c r="M33" s="14"/>
      <c r="N33" s="14"/>
    </row>
    <row r="34" spans="1:14" ht="12.75">
      <c r="A34" s="2">
        <f>'ORIGINAL DATA'!A34</f>
        <v>333</v>
      </c>
      <c r="B34" s="2">
        <f>'ORIGINAL DATA'!C34</f>
        <v>3</v>
      </c>
      <c r="C34" s="2">
        <f>'ORIGINAL DATA'!D34</f>
        <v>1</v>
      </c>
      <c r="D34" s="2">
        <f>'ORIGINAL DATA'!E34</f>
        <v>1</v>
      </c>
      <c r="E34" s="2">
        <f>'ORIGINAL DATA'!F34</f>
        <v>1</v>
      </c>
      <c r="F34" s="11">
        <f>'ORIGINAL DATA'!J34-'ORIGINAL DATA'!I34+'ORIGINAL DATA'!M34-'ORIGINAL DATA'!L34+'ORIGINAL DATA'!P34-'ORIGINAL DATA'!O34</f>
        <v>50.07000000000001</v>
      </c>
      <c r="G34" s="11">
        <f>100*F34/'ORIGINAL DATA'!G34</f>
        <v>100.09996001599363</v>
      </c>
      <c r="H34" s="15">
        <f>('ORIGINAL DATA'!J34-'ORIGINAL DATA'!I34)/$F34*100</f>
        <v>16.856401038546036</v>
      </c>
      <c r="I34" s="15">
        <f>('ORIGINAL DATA'!M34-'ORIGINAL DATA'!L34)/$F34*100</f>
        <v>36.708607948871574</v>
      </c>
      <c r="J34" s="15">
        <f>('ORIGINAL DATA'!P34-'ORIGINAL DATA'!O34)/$F34*100</f>
        <v>46.43499101258238</v>
      </c>
      <c r="K34" s="16">
        <f t="shared" si="0"/>
        <v>257.55332534451765</v>
      </c>
      <c r="L34" s="14"/>
      <c r="M34" s="14"/>
      <c r="N34" s="14"/>
    </row>
    <row r="35" spans="1:14" ht="12.75">
      <c r="A35" s="2">
        <f>'ORIGINAL DATA'!A35</f>
        <v>341</v>
      </c>
      <c r="B35" s="2">
        <f>'ORIGINAL DATA'!C35</f>
        <v>3</v>
      </c>
      <c r="C35" s="2">
        <f>'ORIGINAL DATA'!D35</f>
        <v>0</v>
      </c>
      <c r="D35" s="2">
        <f>'ORIGINAL DATA'!E35</f>
        <v>0</v>
      </c>
      <c r="E35" s="2">
        <f>'ORIGINAL DATA'!F35</f>
        <v>0</v>
      </c>
      <c r="F35" s="11">
        <f>'ORIGINAL DATA'!J35-'ORIGINAL DATA'!I35+'ORIGINAL DATA'!M35-'ORIGINAL DATA'!L35+'ORIGINAL DATA'!P35-'ORIGINAL DATA'!O35</f>
        <v>49.21</v>
      </c>
      <c r="G35" s="11">
        <f>100*F35/'ORIGINAL DATA'!G35</f>
        <v>98.2235528942116</v>
      </c>
      <c r="H35" s="15">
        <f>('ORIGINAL DATA'!J35-'ORIGINAL DATA'!I35)/$F35*100</f>
        <v>16.37878479983743</v>
      </c>
      <c r="I35" s="15">
        <f>('ORIGINAL DATA'!M35-'ORIGINAL DATA'!L35)/$F35*100</f>
        <v>45.72241414346677</v>
      </c>
      <c r="J35" s="15">
        <f>('ORIGINAL DATA'!P35-'ORIGINAL DATA'!O35)/$F35*100</f>
        <v>37.89880105669579</v>
      </c>
      <c r="K35" s="16">
        <f t="shared" si="0"/>
        <v>263.57396870554766</v>
      </c>
      <c r="L35" s="14"/>
      <c r="M35" s="14"/>
      <c r="N35" s="14"/>
    </row>
    <row r="36" spans="1:14" ht="12.75">
      <c r="A36" s="2">
        <f>'ORIGINAL DATA'!A36</f>
        <v>342</v>
      </c>
      <c r="B36" s="2">
        <f>'ORIGINAL DATA'!C36</f>
        <v>3</v>
      </c>
      <c r="C36" s="2">
        <f>'ORIGINAL DATA'!D36</f>
        <v>0</v>
      </c>
      <c r="D36" s="2">
        <f>'ORIGINAL DATA'!E36</f>
        <v>0</v>
      </c>
      <c r="E36" s="2">
        <f>'ORIGINAL DATA'!F36</f>
        <v>2</v>
      </c>
      <c r="F36" s="11">
        <f>'ORIGINAL DATA'!J36-'ORIGINAL DATA'!I36+'ORIGINAL DATA'!M36-'ORIGINAL DATA'!L36+'ORIGINAL DATA'!P36-'ORIGINAL DATA'!O36</f>
        <v>48.806380952381</v>
      </c>
      <c r="G36" s="11">
        <f>100*F36/'ORIGINAL DATA'!G36</f>
        <v>97.57373241179728</v>
      </c>
      <c r="H36" s="15">
        <f>('ORIGINAL DATA'!J36-'ORIGINAL DATA'!I36)/$F36*100</f>
        <v>14.46532166949285</v>
      </c>
      <c r="I36" s="15">
        <f>('ORIGINAL DATA'!M36-'ORIGINAL DATA'!L36)/$F36*100</f>
        <v>46.98156173958514</v>
      </c>
      <c r="J36" s="15">
        <f>('ORIGINAL DATA'!P36-'ORIGINAL DATA'!O36)/$F36*100</f>
        <v>38.553116590922016</v>
      </c>
      <c r="K36" s="16">
        <f t="shared" si="0"/>
        <v>244.12851071386038</v>
      </c>
      <c r="L36" s="14"/>
      <c r="M36" s="14"/>
      <c r="N36" s="14"/>
    </row>
    <row r="37" spans="1:14" ht="12.75">
      <c r="A37" s="2">
        <f>'ORIGINAL DATA'!A37</f>
        <v>343</v>
      </c>
      <c r="B37" s="2">
        <f>'ORIGINAL DATA'!C37</f>
        <v>3</v>
      </c>
      <c r="C37" s="2">
        <f>'ORIGINAL DATA'!D37</f>
        <v>0</v>
      </c>
      <c r="D37" s="2">
        <f>'ORIGINAL DATA'!E37</f>
        <v>0</v>
      </c>
      <c r="E37" s="2">
        <f>'ORIGINAL DATA'!F37</f>
        <v>1</v>
      </c>
      <c r="F37" s="11">
        <f>'ORIGINAL DATA'!J37-'ORIGINAL DATA'!I37+'ORIGINAL DATA'!M37-'ORIGINAL DATA'!L37+'ORIGINAL DATA'!P37-'ORIGINAL DATA'!O37</f>
        <v>48.2355238095238</v>
      </c>
      <c r="G37" s="11">
        <f>100*F37/'ORIGINAL DATA'!G37</f>
        <v>96.56761523428187</v>
      </c>
      <c r="H37" s="15">
        <f>('ORIGINAL DATA'!J37-'ORIGINAL DATA'!I37)/$F37*100</f>
        <v>18.575521301234225</v>
      </c>
      <c r="I37" s="15">
        <f>('ORIGINAL DATA'!M37-'ORIGINAL DATA'!L37)/$F37*100</f>
        <v>40.44736836909372</v>
      </c>
      <c r="J37" s="15">
        <f>('ORIGINAL DATA'!P37-'ORIGINAL DATA'!O37)/$F37*100</f>
        <v>40.97711032967206</v>
      </c>
      <c r="K37" s="16">
        <f t="shared" si="0"/>
        <v>281.1113119554251</v>
      </c>
      <c r="L37" s="14"/>
      <c r="M37" s="14"/>
      <c r="N37" s="14"/>
    </row>
    <row r="38" spans="2:7" ht="12.75"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4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00390625" style="2" bestFit="1" customWidth="1"/>
    <col min="2" max="5" width="3.28125" style="5" bestFit="1" customWidth="1"/>
    <col min="6" max="6" width="12.421875" style="5" bestFit="1" customWidth="1"/>
    <col min="7" max="7" width="14.7109375" style="10" customWidth="1"/>
    <col min="8" max="8" width="13.28125" style="10" customWidth="1"/>
    <col min="9" max="9" width="13.28125" style="0" bestFit="1" customWidth="1"/>
  </cols>
  <sheetData>
    <row r="1" spans="1:14" ht="56.25">
      <c r="A1" s="7" t="str">
        <f>CALCULATIONS!A1</f>
        <v>UNIQUE_ID</v>
      </c>
      <c r="B1" s="7" t="str">
        <f>CALCULATIONS!B1</f>
        <v>BLOCK</v>
      </c>
      <c r="C1" s="7" t="str">
        <f>CALCULATIONS!C1</f>
        <v>TILLAGE</v>
      </c>
      <c r="D1" s="7" t="str">
        <f>CALCULATIONS!D1</f>
        <v>RESIDUE</v>
      </c>
      <c r="E1" s="7" t="str">
        <f>CALCULATIONS!E1</f>
        <v>NITROGEN</v>
      </c>
      <c r="F1" s="5" t="str">
        <f>CALCULATIONS!G1</f>
        <v>RecoveryPerc</v>
      </c>
      <c r="G1" s="18" t="str">
        <f>CALCULATIONS!H1</f>
        <v>MacroPerc</v>
      </c>
      <c r="H1" s="18" t="str">
        <f>CALCULATIONS!I1</f>
        <v>MicroPerc</v>
      </c>
      <c r="I1" s="17" t="str">
        <f>CALCULATIONS!J1</f>
        <v>SCPerc</v>
      </c>
      <c r="J1" s="17" t="str">
        <f>CALCULATIONS!K1</f>
        <v>MWD</v>
      </c>
      <c r="K1" s="13"/>
      <c r="L1" s="13"/>
      <c r="M1" s="13"/>
      <c r="N1" s="13"/>
    </row>
    <row r="2" spans="1:13" ht="12.75">
      <c r="A2" s="2">
        <f>CALCULATIONS!A2</f>
        <v>111</v>
      </c>
      <c r="B2" s="2">
        <f>CALCULATIONS!B2</f>
        <v>1</v>
      </c>
      <c r="C2" s="2">
        <f>CALCULATIONS!C2</f>
        <v>0</v>
      </c>
      <c r="D2" s="2">
        <f>CALCULATIONS!D2</f>
        <v>1</v>
      </c>
      <c r="E2" s="2">
        <f>CALCULATIONS!E2</f>
        <v>1</v>
      </c>
      <c r="F2" s="11">
        <f>CALCULATIONS!G2</f>
        <v>98.61229718189581</v>
      </c>
      <c r="G2" s="15">
        <f>CALCULATIONS!H2</f>
        <v>15.739337518943493</v>
      </c>
      <c r="H2" s="15">
        <f>CALCULATIONS!I2</f>
        <v>38.752976834812735</v>
      </c>
      <c r="I2" s="15">
        <f>CALCULATIONS!J2</f>
        <v>45.50768564624378</v>
      </c>
      <c r="J2" s="16">
        <f>CALCULATIONS!K2</f>
        <v>247.8378436891102</v>
      </c>
      <c r="K2" s="14"/>
      <c r="L2" s="14"/>
      <c r="M2" s="14"/>
    </row>
    <row r="3" spans="1:13" ht="12.75">
      <c r="A3" s="2">
        <f>CALCULATIONS!A3</f>
        <v>112</v>
      </c>
      <c r="B3" s="2">
        <f>CALCULATIONS!B3</f>
        <v>1</v>
      </c>
      <c r="C3" s="2">
        <f>CALCULATIONS!C3</f>
        <v>0</v>
      </c>
      <c r="D3" s="2">
        <f>CALCULATIONS!D3</f>
        <v>1</v>
      </c>
      <c r="E3" s="2">
        <f>CALCULATIONS!E3</f>
        <v>0</v>
      </c>
      <c r="F3" s="11">
        <f>CALCULATIONS!G3</f>
        <v>97.01114068815944</v>
      </c>
      <c r="G3" s="15">
        <f>CALCULATIONS!H3</f>
        <v>21.469861298557674</v>
      </c>
      <c r="H3" s="15">
        <f>CALCULATIONS!I3</f>
        <v>38.3939169742597</v>
      </c>
      <c r="I3" s="15">
        <f>CALCULATIONS!J3</f>
        <v>40.13622172718261</v>
      </c>
      <c r="J3" s="16">
        <f>CALCULATIONS!K3</f>
        <v>310.3388225824807</v>
      </c>
      <c r="K3" s="14"/>
      <c r="L3" s="14"/>
      <c r="M3" s="14"/>
    </row>
    <row r="4" spans="1:13" ht="12.75">
      <c r="A4" s="2">
        <f>CALCULATIONS!A4</f>
        <v>113</v>
      </c>
      <c r="B4" s="2">
        <f>CALCULATIONS!B4</f>
        <v>1</v>
      </c>
      <c r="C4" s="2">
        <f>CALCULATIONS!C4</f>
        <v>0</v>
      </c>
      <c r="D4" s="2">
        <f>CALCULATIONS!D4</f>
        <v>1</v>
      </c>
      <c r="E4" s="2">
        <f>CALCULATIONS!E4</f>
        <v>2</v>
      </c>
      <c r="F4" s="11">
        <f>CALCULATIONS!G4</f>
        <v>96.53376076938488</v>
      </c>
      <c r="G4" s="15">
        <f>CALCULATIONS!H4</f>
        <v>22.498962224989626</v>
      </c>
      <c r="H4" s="15">
        <f>CALCULATIONS!I4</f>
        <v>36.42590286425903</v>
      </c>
      <c r="I4" s="15">
        <f>CALCULATIONS!J4</f>
        <v>41.07513491075135</v>
      </c>
      <c r="J4" s="16">
        <f>CALCULATIONS!K4</f>
        <v>319.1834786218348</v>
      </c>
      <c r="K4" s="14"/>
      <c r="L4" s="14"/>
      <c r="M4" s="14"/>
    </row>
    <row r="5" spans="1:13" ht="12.75">
      <c r="A5" s="2">
        <f>CALCULATIONS!A5</f>
        <v>121</v>
      </c>
      <c r="B5" s="2">
        <f>CALCULATIONS!B5</f>
        <v>1</v>
      </c>
      <c r="C5" s="2">
        <f>CALCULATIONS!C5</f>
        <v>1</v>
      </c>
      <c r="D5" s="2">
        <f>CALCULATIONS!D5</f>
        <v>0</v>
      </c>
      <c r="E5" s="2">
        <f>CALCULATIONS!E5</f>
        <v>2</v>
      </c>
      <c r="F5" s="11">
        <f>CALCULATIONS!G5</f>
        <v>97.81875867539163</v>
      </c>
      <c r="G5" s="15">
        <f>CALCULATIONS!H5</f>
        <v>14.250962902898841</v>
      </c>
      <c r="H5" s="15">
        <f>CALCULATIONS!I5</f>
        <v>42.732617068720856</v>
      </c>
      <c r="I5" s="15">
        <f>CALCULATIONS!J5</f>
        <v>43.01642002838029</v>
      </c>
      <c r="J5" s="16">
        <f>CALCULATIONS!K5</f>
        <v>236.46259882424485</v>
      </c>
      <c r="K5" s="14"/>
      <c r="L5" s="14"/>
      <c r="M5" s="14"/>
    </row>
    <row r="6" spans="1:13" ht="12.75">
      <c r="A6" s="2">
        <f>CALCULATIONS!A6</f>
        <v>122</v>
      </c>
      <c r="B6" s="2">
        <f>CALCULATIONS!B6</f>
        <v>1</v>
      </c>
      <c r="C6" s="2">
        <f>CALCULATIONS!C6</f>
        <v>1</v>
      </c>
      <c r="D6" s="2">
        <f>CALCULATIONS!D6</f>
        <v>0</v>
      </c>
      <c r="E6" s="2">
        <f>CALCULATIONS!E6</f>
        <v>1</v>
      </c>
      <c r="F6" s="11">
        <f>CALCULATIONS!G6</f>
        <v>99.43887775551102</v>
      </c>
      <c r="G6" s="15">
        <f>CALCULATIONS!H6</f>
        <v>14.167674324869001</v>
      </c>
      <c r="H6" s="15">
        <f>CALCULATIONS!I6</f>
        <v>38.99637243047158</v>
      </c>
      <c r="I6" s="15">
        <f>CALCULATIONS!J6</f>
        <v>46.835953244659414</v>
      </c>
      <c r="J6" s="16">
        <f>CALCULATIONS!K6</f>
        <v>230.87736799677543</v>
      </c>
      <c r="K6" s="14"/>
      <c r="L6" s="14"/>
      <c r="M6" s="14"/>
    </row>
    <row r="7" spans="1:13" ht="12.75">
      <c r="A7" s="2">
        <f>CALCULATIONS!A7</f>
        <v>123</v>
      </c>
      <c r="B7" s="2">
        <f>CALCULATIONS!B7</f>
        <v>1</v>
      </c>
      <c r="C7" s="2">
        <f>CALCULATIONS!C7</f>
        <v>1</v>
      </c>
      <c r="D7" s="2">
        <f>CALCULATIONS!D7</f>
        <v>0</v>
      </c>
      <c r="E7" s="2">
        <f>CALCULATIONS!E7</f>
        <v>0</v>
      </c>
      <c r="F7" s="11">
        <f>CALCULATIONS!G7</f>
        <v>99.76019184652277</v>
      </c>
      <c r="G7" s="15">
        <f>CALCULATIONS!H7</f>
        <v>16.46634615384615</v>
      </c>
      <c r="H7" s="15">
        <f>CALCULATIONS!I7</f>
        <v>35.91746794871795</v>
      </c>
      <c r="I7" s="15">
        <f>CALCULATIONS!J7</f>
        <v>47.6161858974359</v>
      </c>
      <c r="J7" s="16">
        <f>CALCULATIONS!K7</f>
        <v>252.27964743589737</v>
      </c>
      <c r="K7" s="14"/>
      <c r="L7" s="14"/>
      <c r="M7" s="14"/>
    </row>
    <row r="8" spans="1:13" ht="12.75">
      <c r="A8" s="2">
        <f>CALCULATIONS!A8</f>
        <v>131</v>
      </c>
      <c r="B8" s="2">
        <f>CALCULATIONS!B8</f>
        <v>1</v>
      </c>
      <c r="C8" s="2">
        <f>CALCULATIONS!C8</f>
        <v>0</v>
      </c>
      <c r="D8" s="2">
        <f>CALCULATIONS!D8</f>
        <v>0</v>
      </c>
      <c r="E8" s="2">
        <f>CALCULATIONS!E8</f>
        <v>0</v>
      </c>
      <c r="F8" s="11">
        <f>CALCULATIONS!G8</f>
        <v>96.39366094020515</v>
      </c>
      <c r="G8" s="15">
        <f>CALCULATIONS!H8</f>
        <v>16.931004945981037</v>
      </c>
      <c r="H8" s="15">
        <f>CALCULATIONS!I8</f>
        <v>40.348429167472545</v>
      </c>
      <c r="I8" s="15">
        <f>CALCULATIONS!J8</f>
        <v>42.72056588654641</v>
      </c>
      <c r="J8" s="16">
        <f>CALCULATIONS!K8</f>
        <v>262.9226257909424</v>
      </c>
      <c r="K8" s="14"/>
      <c r="L8" s="14"/>
      <c r="M8" s="14"/>
    </row>
    <row r="9" spans="1:13" ht="12.75">
      <c r="A9" s="2">
        <f>CALCULATIONS!A9</f>
        <v>133</v>
      </c>
      <c r="B9" s="2">
        <f>CALCULATIONS!B9</f>
        <v>1</v>
      </c>
      <c r="C9" s="2">
        <f>CALCULATIONS!C9</f>
        <v>0</v>
      </c>
      <c r="D9" s="2">
        <f>CALCULATIONS!D9</f>
        <v>0</v>
      </c>
      <c r="E9" s="2">
        <f>CALCULATIONS!E9</f>
        <v>1</v>
      </c>
      <c r="F9" s="11">
        <f>CALCULATIONS!G9</f>
        <v>97.15430861723446</v>
      </c>
      <c r="G9" s="15">
        <f>CALCULATIONS!H9</f>
        <v>19.12128712871287</v>
      </c>
      <c r="H9" s="15">
        <f>CALCULATIONS!I9</f>
        <v>37.52062706270627</v>
      </c>
      <c r="I9" s="15">
        <f>CALCULATIONS!J9</f>
        <v>43.35808580858085</v>
      </c>
      <c r="J9" s="16">
        <f>CALCULATIONS!K9</f>
        <v>283.4481229372937</v>
      </c>
      <c r="K9" s="14"/>
      <c r="L9" s="14"/>
      <c r="M9" s="14"/>
    </row>
    <row r="10" spans="1:13" ht="12.75">
      <c r="A10" s="2">
        <f>CALCULATIONS!A10</f>
        <v>134</v>
      </c>
      <c r="B10" s="2">
        <f>CALCULATIONS!B10</f>
        <v>1</v>
      </c>
      <c r="C10" s="2">
        <f>CALCULATIONS!C10</f>
        <v>0</v>
      </c>
      <c r="D10" s="2">
        <f>CALCULATIONS!D10</f>
        <v>0</v>
      </c>
      <c r="E10" s="2">
        <f>CALCULATIONS!E10</f>
        <v>2</v>
      </c>
      <c r="F10" s="11">
        <f>CALCULATIONS!G10</f>
        <v>99.77982385908729</v>
      </c>
      <c r="G10" s="15">
        <f>CALCULATIONS!H10</f>
        <v>15.807422266800403</v>
      </c>
      <c r="H10" s="15">
        <f>CALCULATIONS!I10</f>
        <v>39.97993981945837</v>
      </c>
      <c r="I10" s="15">
        <f>CALCULATIONS!J10</f>
        <v>44.21263791374122</v>
      </c>
      <c r="J10" s="16">
        <f>CALCULATIONS!K10</f>
        <v>250.1194583751254</v>
      </c>
      <c r="K10" s="14"/>
      <c r="L10" s="14"/>
      <c r="M10" s="14"/>
    </row>
    <row r="11" spans="1:13" ht="12.75">
      <c r="A11" s="2">
        <f>CALCULATIONS!A11</f>
        <v>141</v>
      </c>
      <c r="B11" s="2">
        <f>CALCULATIONS!B11</f>
        <v>1</v>
      </c>
      <c r="C11" s="2">
        <f>CALCULATIONS!C11</f>
        <v>1</v>
      </c>
      <c r="D11" s="2">
        <f>CALCULATIONS!D11</f>
        <v>1</v>
      </c>
      <c r="E11" s="2">
        <f>CALCULATIONS!E11</f>
        <v>2</v>
      </c>
      <c r="F11" s="11">
        <f>CALCULATIONS!G11</f>
        <v>99.40011997600479</v>
      </c>
      <c r="G11" s="15">
        <f>CALCULATIONS!H11</f>
        <v>12.99537316435325</v>
      </c>
      <c r="H11" s="15">
        <f>CALCULATIONS!I11</f>
        <v>40.27358680346008</v>
      </c>
      <c r="I11" s="15">
        <f>CALCULATIONS!J11</f>
        <v>46.73104003218668</v>
      </c>
      <c r="J11" s="16">
        <f>CALCULATIONS!K11</f>
        <v>219.59615771474554</v>
      </c>
      <c r="K11" s="14"/>
      <c r="L11" s="14"/>
      <c r="M11" s="14"/>
    </row>
    <row r="12" spans="1:13" ht="12.75">
      <c r="A12" s="2">
        <f>CALCULATIONS!A12</f>
        <v>142</v>
      </c>
      <c r="B12" s="2">
        <f>CALCULATIONS!B12</f>
        <v>1</v>
      </c>
      <c r="C12" s="2">
        <f>CALCULATIONS!C12</f>
        <v>1</v>
      </c>
      <c r="D12" s="2">
        <f>CALCULATIONS!D12</f>
        <v>1</v>
      </c>
      <c r="E12" s="2">
        <f>CALCULATIONS!E12</f>
        <v>0</v>
      </c>
      <c r="F12" s="11">
        <f>CALCULATIONS!G12</f>
        <v>99.75990396158463</v>
      </c>
      <c r="G12" s="15">
        <f>CALCULATIONS!H12</f>
        <v>17.428800641797032</v>
      </c>
      <c r="H12" s="15">
        <f>CALCULATIONS!I12</f>
        <v>39.35018050541517</v>
      </c>
      <c r="I12" s="15">
        <f>CALCULATIONS!J12</f>
        <v>43.2210188527878</v>
      </c>
      <c r="J12" s="16">
        <f>CALCULATIONS!K12</f>
        <v>267.1431006819094</v>
      </c>
      <c r="K12" s="14"/>
      <c r="L12" s="14"/>
      <c r="M12" s="14"/>
    </row>
    <row r="13" spans="1:13" ht="12.75">
      <c r="A13" s="2">
        <f>CALCULATIONS!A13</f>
        <v>143</v>
      </c>
      <c r="B13" s="2">
        <f>CALCULATIONS!B13</f>
        <v>1</v>
      </c>
      <c r="C13" s="2">
        <f>CALCULATIONS!C13</f>
        <v>1</v>
      </c>
      <c r="D13" s="2">
        <f>CALCULATIONS!D13</f>
        <v>1</v>
      </c>
      <c r="E13" s="2">
        <f>CALCULATIONS!E13</f>
        <v>1</v>
      </c>
      <c r="F13" s="11">
        <f>CALCULATIONS!G13</f>
        <v>99.40023990403839</v>
      </c>
      <c r="G13" s="15">
        <f>CALCULATIONS!H13</f>
        <v>18.08125502815768</v>
      </c>
      <c r="H13" s="15">
        <f>CALCULATIONS!I13</f>
        <v>34.171359613837495</v>
      </c>
      <c r="I13" s="15">
        <f>CALCULATIONS!J13</f>
        <v>47.747385358004834</v>
      </c>
      <c r="J13" s="16">
        <f>CALCULATIONS!K13</f>
        <v>267.83678600160897</v>
      </c>
      <c r="K13" s="14"/>
      <c r="L13" s="14"/>
      <c r="M13" s="14"/>
    </row>
    <row r="14" spans="1:13" ht="12.75">
      <c r="A14" s="2">
        <f>CALCULATIONS!A14</f>
        <v>211</v>
      </c>
      <c r="B14" s="2">
        <f>CALCULATIONS!B14</f>
        <v>2</v>
      </c>
      <c r="C14" s="2">
        <f>CALCULATIONS!C14</f>
        <v>1</v>
      </c>
      <c r="D14" s="2">
        <f>CALCULATIONS!D14</f>
        <v>0</v>
      </c>
      <c r="E14" s="2">
        <f>CALCULATIONS!E14</f>
        <v>2</v>
      </c>
      <c r="F14" s="11">
        <f>CALCULATIONS!G14</f>
        <v>98.09619238476952</v>
      </c>
      <c r="G14" s="15">
        <f>CALCULATIONS!H14</f>
        <v>12.99284984678243</v>
      </c>
      <c r="H14" s="15">
        <f>CALCULATIONS!I14</f>
        <v>35.709908069458635</v>
      </c>
      <c r="I14" s="15">
        <f>CALCULATIONS!J14</f>
        <v>51.297242083758945</v>
      </c>
      <c r="J14" s="16">
        <f>CALCULATIONS!K14</f>
        <v>213.8638406537283</v>
      </c>
      <c r="K14" s="14"/>
      <c r="L14" s="14"/>
      <c r="M14" s="14"/>
    </row>
    <row r="15" spans="1:13" ht="12.75">
      <c r="A15" s="2">
        <f>CALCULATIONS!A15</f>
        <v>212</v>
      </c>
      <c r="B15" s="2">
        <f>CALCULATIONS!B15</f>
        <v>2</v>
      </c>
      <c r="C15" s="2">
        <f>CALCULATIONS!C15</f>
        <v>1</v>
      </c>
      <c r="D15" s="2">
        <f>CALCULATIONS!D15</f>
        <v>0</v>
      </c>
      <c r="E15" s="2">
        <f>CALCULATIONS!E15</f>
        <v>1</v>
      </c>
      <c r="F15" s="11">
        <f>CALCULATIONS!G15</f>
        <v>98.30067972810876</v>
      </c>
      <c r="G15" s="15">
        <f>CALCULATIONS!H15</f>
        <v>14.622737441529388</v>
      </c>
      <c r="H15" s="15">
        <f>CALCULATIONS!I15</f>
        <v>40.634533251982916</v>
      </c>
      <c r="I15" s="15">
        <f>CALCULATIONS!J15</f>
        <v>44.742729306487696</v>
      </c>
      <c r="J15" s="16">
        <f>CALCULATIONS!K15</f>
        <v>237.92393736017897</v>
      </c>
      <c r="K15" s="14"/>
      <c r="L15" s="14"/>
      <c r="M15" s="14"/>
    </row>
    <row r="16" spans="1:13" ht="12.75">
      <c r="A16" s="2">
        <f>CALCULATIONS!A16</f>
        <v>213</v>
      </c>
      <c r="B16" s="2">
        <f>CALCULATIONS!B16</f>
        <v>2</v>
      </c>
      <c r="C16" s="2">
        <f>CALCULATIONS!C16</f>
        <v>1</v>
      </c>
      <c r="D16" s="2">
        <f>CALCULATIONS!D16</f>
        <v>0</v>
      </c>
      <c r="E16" s="2">
        <f>CALCULATIONS!E16</f>
        <v>0</v>
      </c>
      <c r="F16" s="11">
        <f>CALCULATIONS!G16</f>
        <v>98.8622754491018</v>
      </c>
      <c r="G16" s="15">
        <f>CALCULATIONS!H16</f>
        <v>16.818090046436502</v>
      </c>
      <c r="H16" s="15">
        <f>CALCULATIONS!I16</f>
        <v>36.46274984857663</v>
      </c>
      <c r="I16" s="15">
        <f>CALCULATIONS!J16</f>
        <v>46.71916010498688</v>
      </c>
      <c r="J16" s="16">
        <f>CALCULATIONS!K16</f>
        <v>256.8251564708258</v>
      </c>
      <c r="K16" s="14"/>
      <c r="L16" s="14"/>
      <c r="M16" s="14"/>
    </row>
    <row r="17" spans="1:13" ht="12.75">
      <c r="A17" s="2">
        <f>CALCULATIONS!A17</f>
        <v>221</v>
      </c>
      <c r="B17" s="2">
        <f>CALCULATIONS!B17</f>
        <v>2</v>
      </c>
      <c r="C17" s="2">
        <f>CALCULATIONS!C17</f>
        <v>0</v>
      </c>
      <c r="D17" s="2">
        <f>CALCULATIONS!D17</f>
        <v>1</v>
      </c>
      <c r="E17" s="2">
        <f>CALCULATIONS!E17</f>
        <v>0</v>
      </c>
      <c r="F17" s="11">
        <f>CALCULATIONS!G17</f>
        <v>97.51154530998559</v>
      </c>
      <c r="G17" s="15">
        <f>CALCULATIONS!H17</f>
        <v>19.973126994480882</v>
      </c>
      <c r="H17" s="15">
        <f>CALCULATIONS!I17</f>
        <v>39.59764704963304</v>
      </c>
      <c r="I17" s="15">
        <f>CALCULATIONS!J17</f>
        <v>40.429225955886075</v>
      </c>
      <c r="J17" s="16">
        <f>CALCULATIONS!K17</f>
        <v>295.4018588464138</v>
      </c>
      <c r="K17" s="14"/>
      <c r="L17" s="14"/>
      <c r="M17" s="14"/>
    </row>
    <row r="18" spans="1:13" ht="12.75">
      <c r="A18" s="2">
        <f>CALCULATIONS!A18</f>
        <v>222</v>
      </c>
      <c r="B18" s="2">
        <f>CALCULATIONS!B18</f>
        <v>2</v>
      </c>
      <c r="C18" s="2">
        <f>CALCULATIONS!C18</f>
        <v>0</v>
      </c>
      <c r="D18" s="2">
        <f>CALCULATIONS!D18</f>
        <v>1</v>
      </c>
      <c r="E18" s="2">
        <f>CALCULATIONS!E18</f>
        <v>2</v>
      </c>
      <c r="F18" s="11">
        <f>CALCULATIONS!G18</f>
        <v>99.85974754558205</v>
      </c>
      <c r="G18" s="15">
        <f>CALCULATIONS!H18</f>
        <v>20.12439807383628</v>
      </c>
      <c r="H18" s="15">
        <f>CALCULATIONS!I18</f>
        <v>36.17576243980739</v>
      </c>
      <c r="I18" s="15">
        <f>CALCULATIONS!J18</f>
        <v>43.699839486356346</v>
      </c>
      <c r="J18" s="16">
        <f>CALCULATIONS!K18</f>
        <v>292.7862158908508</v>
      </c>
      <c r="K18" s="14"/>
      <c r="L18" s="14"/>
      <c r="M18" s="14"/>
    </row>
    <row r="19" spans="1:13" ht="12.75">
      <c r="A19" s="2">
        <f>CALCULATIONS!A19</f>
        <v>223</v>
      </c>
      <c r="B19" s="2">
        <f>CALCULATIONS!B19</f>
        <v>2</v>
      </c>
      <c r="C19" s="2">
        <f>CALCULATIONS!C19</f>
        <v>0</v>
      </c>
      <c r="D19" s="2">
        <f>CALCULATIONS!D19</f>
        <v>1</v>
      </c>
      <c r="E19" s="2">
        <f>CALCULATIONS!E19</f>
        <v>1</v>
      </c>
      <c r="F19" s="11">
        <f>CALCULATIONS!G19</f>
        <v>96.47074503531928</v>
      </c>
      <c r="G19" s="15">
        <f>CALCULATIONS!H19</f>
        <v>16.164239728109187</v>
      </c>
      <c r="H19" s="15">
        <f>CALCULATIONS!I19</f>
        <v>41.115194385344395</v>
      </c>
      <c r="I19" s="15">
        <f>CALCULATIONS!J19</f>
        <v>42.72056588654641</v>
      </c>
      <c r="J19" s="16">
        <f>CALCULATIONS!K19</f>
        <v>255.4581663949599</v>
      </c>
      <c r="K19" s="14"/>
      <c r="L19" s="14"/>
      <c r="M19" s="14"/>
    </row>
    <row r="20" spans="1:13" ht="12.75">
      <c r="A20" s="2">
        <f>CALCULATIONS!A20</f>
        <v>231</v>
      </c>
      <c r="B20" s="2">
        <f>CALCULATIONS!B20</f>
        <v>2</v>
      </c>
      <c r="C20" s="2">
        <f>CALCULATIONS!C20</f>
        <v>1</v>
      </c>
      <c r="D20" s="2">
        <f>CALCULATIONS!D20</f>
        <v>1</v>
      </c>
      <c r="E20" s="2">
        <f>CALCULATIONS!E20</f>
        <v>1</v>
      </c>
      <c r="F20" s="11">
        <f>CALCULATIONS!G20</f>
        <v>98.04234918098281</v>
      </c>
      <c r="G20" s="15">
        <f>CALCULATIONS!H20</f>
        <v>16.748166259168702</v>
      </c>
      <c r="H20" s="15">
        <f>CALCULATIONS!I20</f>
        <v>38.56968215158924</v>
      </c>
      <c r="I20" s="15">
        <f>CALCULATIONS!J20</f>
        <v>44.68215158924205</v>
      </c>
      <c r="J20" s="16">
        <f>CALCULATIONS!K20</f>
        <v>258.69070904645474</v>
      </c>
      <c r="K20" s="14"/>
      <c r="L20" s="14"/>
      <c r="M20" s="14"/>
    </row>
    <row r="21" spans="1:13" ht="12.75">
      <c r="A21" s="2">
        <f>CALCULATIONS!A21</f>
        <v>232</v>
      </c>
      <c r="B21" s="2">
        <f>CALCULATIONS!B21</f>
        <v>2</v>
      </c>
      <c r="C21" s="2">
        <f>CALCULATIONS!C21</f>
        <v>1</v>
      </c>
      <c r="D21" s="2">
        <f>CALCULATIONS!D21</f>
        <v>1</v>
      </c>
      <c r="E21" s="2">
        <f>CALCULATIONS!E21</f>
        <v>2</v>
      </c>
      <c r="F21" s="11">
        <f>CALCULATIONS!G21</f>
        <v>97.80219780219781</v>
      </c>
      <c r="G21" s="15">
        <f>CALCULATIONS!H21</f>
        <v>18.835546475995915</v>
      </c>
      <c r="H21" s="15">
        <f>CALCULATIONS!I21</f>
        <v>36.17977528089887</v>
      </c>
      <c r="I21" s="15">
        <f>CALCULATIONS!J21</f>
        <v>44.984678243105215</v>
      </c>
      <c r="J21" s="16">
        <f>CALCULATIONS!K21</f>
        <v>278.6331971399387</v>
      </c>
      <c r="K21" s="14"/>
      <c r="L21" s="14"/>
      <c r="M21" s="14"/>
    </row>
    <row r="22" spans="1:13" ht="12.75">
      <c r="A22" s="2">
        <f>CALCULATIONS!A22</f>
        <v>233</v>
      </c>
      <c r="B22" s="2">
        <f>CALCULATIONS!B22</f>
        <v>2</v>
      </c>
      <c r="C22" s="2">
        <f>CALCULATIONS!C22</f>
        <v>1</v>
      </c>
      <c r="D22" s="2">
        <f>CALCULATIONS!D22</f>
        <v>1</v>
      </c>
      <c r="E22" s="2">
        <f>CALCULATIONS!E22</f>
        <v>0</v>
      </c>
      <c r="F22" s="11">
        <f>CALCULATIONS!G22</f>
        <v>98.46061575369853</v>
      </c>
      <c r="G22" s="15">
        <f>CALCULATIONS!H22</f>
        <v>18.61928934010152</v>
      </c>
      <c r="H22" s="15">
        <f>CALCULATIONS!I22</f>
        <v>36.62944162436549</v>
      </c>
      <c r="I22" s="15">
        <f>CALCULATIONS!J22</f>
        <v>44.75126903553299</v>
      </c>
      <c r="J22" s="16">
        <f>CALCULATIONS!K22</f>
        <v>276.81969543147204</v>
      </c>
      <c r="K22" s="14"/>
      <c r="L22" s="14"/>
      <c r="M22" s="14"/>
    </row>
    <row r="23" spans="1:13" ht="12.75">
      <c r="A23" s="2">
        <f>CALCULATIONS!A23</f>
        <v>241</v>
      </c>
      <c r="B23" s="2">
        <f>CALCULATIONS!B23</f>
        <v>2</v>
      </c>
      <c r="C23" s="2">
        <f>CALCULATIONS!C23</f>
        <v>0</v>
      </c>
      <c r="D23" s="2">
        <f>CALCULATIONS!D23</f>
        <v>0</v>
      </c>
      <c r="E23" s="2">
        <f>CALCULATIONS!E23</f>
        <v>1</v>
      </c>
      <c r="F23" s="11">
        <f>CALCULATIONS!G23</f>
        <v>97.15331868717136</v>
      </c>
      <c r="G23" s="15">
        <f>CALCULATIONS!H23</f>
        <v>20.577795441775038</v>
      </c>
      <c r="H23" s="15">
        <f>CALCULATIONS!I23</f>
        <v>37.04414324283577</v>
      </c>
      <c r="I23" s="15">
        <f>CALCULATIONS!J23</f>
        <v>42.37806131538918</v>
      </c>
      <c r="J23" s="16">
        <f>CALCULATIONS!K23</f>
        <v>298.8522619814435</v>
      </c>
      <c r="K23" s="14"/>
      <c r="L23" s="14"/>
      <c r="M23" s="14"/>
    </row>
    <row r="24" spans="1:13" ht="12.75">
      <c r="A24" s="2">
        <f>CALCULATIONS!A24</f>
        <v>242</v>
      </c>
      <c r="B24" s="2">
        <f>CALCULATIONS!B24</f>
        <v>2</v>
      </c>
      <c r="C24" s="2">
        <f>CALCULATIONS!C24</f>
        <v>0</v>
      </c>
      <c r="D24" s="2">
        <f>CALCULATIONS!D24</f>
        <v>0</v>
      </c>
      <c r="E24" s="2">
        <f>CALCULATIONS!E24</f>
        <v>2</v>
      </c>
      <c r="F24" s="11">
        <f>CALCULATIONS!G24</f>
        <v>99.79959919839678</v>
      </c>
      <c r="G24" s="15">
        <f>CALCULATIONS!H24</f>
        <v>18.092369477911642</v>
      </c>
      <c r="H24" s="15">
        <f>CALCULATIONS!I24</f>
        <v>38.17269076305221</v>
      </c>
      <c r="I24" s="15">
        <f>CALCULATIONS!J24</f>
        <v>43.734939759036145</v>
      </c>
      <c r="J24" s="16">
        <f>CALCULATIONS!K24</f>
        <v>272.96054216867464</v>
      </c>
      <c r="K24" s="14"/>
      <c r="L24" s="14"/>
      <c r="M24" s="14"/>
    </row>
    <row r="25" spans="1:13" ht="12.75">
      <c r="A25" s="2">
        <f>CALCULATIONS!A25</f>
        <v>243</v>
      </c>
      <c r="B25" s="2">
        <f>CALCULATIONS!B25</f>
        <v>2</v>
      </c>
      <c r="C25" s="2">
        <f>CALCULATIONS!C25</f>
        <v>0</v>
      </c>
      <c r="D25" s="2">
        <f>CALCULATIONS!D25</f>
        <v>0</v>
      </c>
      <c r="E25" s="2">
        <f>CALCULATIONS!E25</f>
        <v>0</v>
      </c>
      <c r="F25" s="11">
        <f>CALCULATIONS!G25</f>
        <v>98.17141333638031</v>
      </c>
      <c r="G25" s="15">
        <f>CALCULATIONS!H25</f>
        <v>20.28698184103682</v>
      </c>
      <c r="H25" s="15">
        <f>CALCULATIONS!I25</f>
        <v>39.45369862057059</v>
      </c>
      <c r="I25" s="15">
        <f>CALCULATIONS!J25</f>
        <v>40.25931953839258</v>
      </c>
      <c r="J25" s="16">
        <f>CALCULATIONS!K25</f>
        <v>298.6696187995027</v>
      </c>
      <c r="K25" s="14"/>
      <c r="L25" s="14"/>
      <c r="M25" s="14"/>
    </row>
    <row r="26" spans="1:13" ht="12.75">
      <c r="A26" s="2">
        <f>CALCULATIONS!A26</f>
        <v>311</v>
      </c>
      <c r="B26" s="2">
        <f>CALCULATIONS!B26</f>
        <v>3</v>
      </c>
      <c r="C26" s="2">
        <f>CALCULATIONS!C26</f>
        <v>0</v>
      </c>
      <c r="D26" s="2">
        <f>CALCULATIONS!D26</f>
        <v>1</v>
      </c>
      <c r="E26" s="2">
        <f>CALCULATIONS!E26</f>
        <v>1</v>
      </c>
      <c r="F26" s="11">
        <f>CALCULATIONS!G26</f>
        <v>99.86005597760897</v>
      </c>
      <c r="G26" s="15">
        <f>CALCULATIONS!H26</f>
        <v>18.958958958958956</v>
      </c>
      <c r="H26" s="15">
        <f>CALCULATIONS!I26</f>
        <v>38.91891891891892</v>
      </c>
      <c r="I26" s="15">
        <f>CALCULATIONS!J26</f>
        <v>42.12212212212212</v>
      </c>
      <c r="J26" s="16">
        <f>CALCULATIONS!K26</f>
        <v>283.4128128128128</v>
      </c>
      <c r="K26" s="14"/>
      <c r="L26" s="14"/>
      <c r="M26" s="14"/>
    </row>
    <row r="27" spans="1:13" ht="12.75">
      <c r="A27" s="2">
        <f>CALCULATIONS!A27</f>
        <v>312</v>
      </c>
      <c r="B27" s="2">
        <f>CALCULATIONS!B27</f>
        <v>3</v>
      </c>
      <c r="C27" s="2">
        <f>CALCULATIONS!C27</f>
        <v>0</v>
      </c>
      <c r="D27" s="2">
        <f>CALCULATIONS!D27</f>
        <v>1</v>
      </c>
      <c r="E27" s="2">
        <f>CALCULATIONS!E27</f>
        <v>2</v>
      </c>
      <c r="F27" s="11">
        <f>CALCULATIONS!G27</f>
        <v>96.64067186562687</v>
      </c>
      <c r="G27" s="15">
        <f>CALCULATIONS!H27</f>
        <v>19.118559900682808</v>
      </c>
      <c r="H27" s="15">
        <f>CALCULATIONS!I27</f>
        <v>37.26463894061659</v>
      </c>
      <c r="I27" s="15">
        <f>CALCULATIONS!J27</f>
        <v>43.616801158700596</v>
      </c>
      <c r="J27" s="16">
        <f>CALCULATIONS!K27</f>
        <v>283.0981791847714</v>
      </c>
      <c r="K27" s="14"/>
      <c r="L27" s="14"/>
      <c r="M27" s="14"/>
    </row>
    <row r="28" spans="1:13" ht="12.75">
      <c r="A28" s="2">
        <f>CALCULATIONS!A28</f>
        <v>313</v>
      </c>
      <c r="B28" s="2">
        <f>CALCULATIONS!B28</f>
        <v>3</v>
      </c>
      <c r="C28" s="2">
        <f>CALCULATIONS!C28</f>
        <v>0</v>
      </c>
      <c r="D28" s="2">
        <f>CALCULATIONS!D28</f>
        <v>1</v>
      </c>
      <c r="E28" s="2">
        <f>CALCULATIONS!E28</f>
        <v>0</v>
      </c>
      <c r="F28" s="11">
        <f>CALCULATIONS!G28</f>
        <v>97.89315446458302</v>
      </c>
      <c r="G28" s="15">
        <f>CALCULATIONS!H28</f>
        <v>20.32838762724681</v>
      </c>
      <c r="H28" s="15">
        <f>CALCULATIONS!I28</f>
        <v>39.33012345151064</v>
      </c>
      <c r="I28" s="15">
        <f>CALCULATIONS!J28</f>
        <v>40.341488921242544</v>
      </c>
      <c r="J28" s="16">
        <f>CALCULATIONS!K28</f>
        <v>298.96999239969443</v>
      </c>
      <c r="K28" s="14"/>
      <c r="L28" s="14"/>
      <c r="M28" s="14"/>
    </row>
    <row r="29" spans="1:13" ht="12.75">
      <c r="A29" s="2">
        <f>CALCULATIONS!A29</f>
        <v>321</v>
      </c>
      <c r="B29" s="2">
        <f>CALCULATIONS!B29</f>
        <v>3</v>
      </c>
      <c r="C29" s="2">
        <f>CALCULATIONS!C29</f>
        <v>1</v>
      </c>
      <c r="D29" s="2">
        <f>CALCULATIONS!D29</f>
        <v>0</v>
      </c>
      <c r="E29" s="2">
        <f>CALCULATIONS!E29</f>
        <v>2</v>
      </c>
      <c r="F29" s="11">
        <f>CALCULATIONS!G29</f>
        <v>99.66013594562176</v>
      </c>
      <c r="G29" s="15">
        <f>CALCULATIONS!H29</f>
        <v>16.990972918756267</v>
      </c>
      <c r="H29" s="15">
        <f>CALCULATIONS!I29</f>
        <v>38.77632898696088</v>
      </c>
      <c r="I29" s="15">
        <f>CALCULATIONS!J29</f>
        <v>44.232698094282846</v>
      </c>
      <c r="J29" s="16">
        <f>CALCULATIONS!K29</f>
        <v>261.6162487462387</v>
      </c>
      <c r="K29" s="14"/>
      <c r="L29" s="14"/>
      <c r="M29" s="14"/>
    </row>
    <row r="30" spans="1:13" ht="12.75">
      <c r="A30" s="2">
        <f>CALCULATIONS!A30</f>
        <v>322</v>
      </c>
      <c r="B30" s="2">
        <f>CALCULATIONS!B30</f>
        <v>3</v>
      </c>
      <c r="C30" s="2">
        <f>CALCULATIONS!C30</f>
        <v>1</v>
      </c>
      <c r="D30" s="2">
        <f>CALCULATIONS!D30</f>
        <v>0</v>
      </c>
      <c r="E30" s="2">
        <f>CALCULATIONS!E30</f>
        <v>1</v>
      </c>
      <c r="F30" s="11">
        <f>CALCULATIONS!G30</f>
        <v>98.83767535070139</v>
      </c>
      <c r="G30" s="15">
        <f>CALCULATIONS!H30</f>
        <v>18.795620437956202</v>
      </c>
      <c r="H30" s="15">
        <f>CALCULATIONS!I30</f>
        <v>38.58475263584753</v>
      </c>
      <c r="I30" s="15">
        <f>CALCULATIONS!J30</f>
        <v>42.61962692619627</v>
      </c>
      <c r="J30" s="16">
        <f>CALCULATIONS!K30</f>
        <v>281.2008313057583</v>
      </c>
      <c r="K30" s="14"/>
      <c r="L30" s="14"/>
      <c r="M30" s="14"/>
    </row>
    <row r="31" spans="1:13" ht="12.75">
      <c r="A31" s="2">
        <f>CALCULATIONS!A31</f>
        <v>323</v>
      </c>
      <c r="B31" s="2">
        <f>CALCULATIONS!B31</f>
        <v>3</v>
      </c>
      <c r="C31" s="2">
        <f>CALCULATIONS!C31</f>
        <v>1</v>
      </c>
      <c r="D31" s="2">
        <f>CALCULATIONS!D31</f>
        <v>0</v>
      </c>
      <c r="E31" s="2">
        <f>CALCULATIONS!E31</f>
        <v>0</v>
      </c>
      <c r="F31" s="11">
        <f>CALCULATIONS!G31</f>
        <v>99.74010395841664</v>
      </c>
      <c r="G31" s="15">
        <f>CALCULATIONS!H31</f>
        <v>16.91721787933454</v>
      </c>
      <c r="H31" s="15">
        <f>CALCULATIONS!I31</f>
        <v>38.484666265784725</v>
      </c>
      <c r="I31" s="15">
        <f>CALCULATIONS!J31</f>
        <v>44.59811585488074</v>
      </c>
      <c r="J31" s="16">
        <f>CALCULATIONS!K31</f>
        <v>260.4414712367208</v>
      </c>
      <c r="K31" s="14"/>
      <c r="L31" s="14"/>
      <c r="M31" s="14"/>
    </row>
    <row r="32" spans="1:13" ht="12.75">
      <c r="A32" s="2">
        <f>CALCULATIONS!A32</f>
        <v>331</v>
      </c>
      <c r="B32" s="2">
        <f>CALCULATIONS!B32</f>
        <v>3</v>
      </c>
      <c r="C32" s="2">
        <f>CALCULATIONS!C32</f>
        <v>1</v>
      </c>
      <c r="D32" s="2">
        <f>CALCULATIONS!D32</f>
        <v>1</v>
      </c>
      <c r="E32" s="2">
        <f>CALCULATIONS!E32</f>
        <v>0</v>
      </c>
      <c r="F32" s="11">
        <f>CALCULATIONS!G32</f>
        <v>96.9739478957916</v>
      </c>
      <c r="G32" s="15">
        <f>CALCULATIONS!H32</f>
        <v>19.15685058896466</v>
      </c>
      <c r="H32" s="15">
        <f>CALCULATIONS!I32</f>
        <v>37.42508782806364</v>
      </c>
      <c r="I32" s="15">
        <f>CALCULATIONS!J32</f>
        <v>43.41806158297168</v>
      </c>
      <c r="J32" s="16">
        <f>CALCULATIONS!K32</f>
        <v>283.7193635048563</v>
      </c>
      <c r="K32" s="14"/>
      <c r="L32" s="14"/>
      <c r="M32" s="14"/>
    </row>
    <row r="33" spans="1:13" ht="12.75">
      <c r="A33" s="2">
        <f>CALCULATIONS!A33</f>
        <v>332</v>
      </c>
      <c r="B33" s="2">
        <f>CALCULATIONS!B33</f>
        <v>3</v>
      </c>
      <c r="C33" s="2">
        <f>CALCULATIONS!C33</f>
        <v>1</v>
      </c>
      <c r="D33" s="2">
        <f>CALCULATIONS!D33</f>
        <v>1</v>
      </c>
      <c r="E33" s="2">
        <f>CALCULATIONS!E33</f>
        <v>2</v>
      </c>
      <c r="F33" s="11">
        <f>CALCULATIONS!G33</f>
        <v>98.93830128205128</v>
      </c>
      <c r="G33" s="15">
        <f>CALCULATIONS!H33</f>
        <v>20.793682931767563</v>
      </c>
      <c r="H33" s="15">
        <f>CALCULATIONS!I33</f>
        <v>36.50536545859486</v>
      </c>
      <c r="I33" s="15">
        <f>CALCULATIONS!J33</f>
        <v>42.70095160963758</v>
      </c>
      <c r="J33" s="16">
        <f>CALCULATIONS!K33</f>
        <v>300.5503138287102</v>
      </c>
      <c r="K33" s="14"/>
      <c r="L33" s="14"/>
      <c r="M33" s="14"/>
    </row>
    <row r="34" spans="1:13" ht="12.75">
      <c r="A34" s="2">
        <f>CALCULATIONS!A34</f>
        <v>333</v>
      </c>
      <c r="B34" s="2">
        <f>CALCULATIONS!B34</f>
        <v>3</v>
      </c>
      <c r="C34" s="2">
        <f>CALCULATIONS!C34</f>
        <v>1</v>
      </c>
      <c r="D34" s="2">
        <f>CALCULATIONS!D34</f>
        <v>1</v>
      </c>
      <c r="E34" s="2">
        <f>CALCULATIONS!E34</f>
        <v>1</v>
      </c>
      <c r="F34" s="11">
        <f>CALCULATIONS!G34</f>
        <v>100.09996001599363</v>
      </c>
      <c r="G34" s="15">
        <f>CALCULATIONS!H34</f>
        <v>16.856401038546036</v>
      </c>
      <c r="H34" s="15">
        <f>CALCULATIONS!I34</f>
        <v>36.708607948871574</v>
      </c>
      <c r="I34" s="15">
        <f>CALCULATIONS!J34</f>
        <v>46.43499101258238</v>
      </c>
      <c r="J34" s="16">
        <f>CALCULATIONS!K34</f>
        <v>257.55332534451765</v>
      </c>
      <c r="K34" s="14"/>
      <c r="L34" s="14"/>
      <c r="M34" s="14"/>
    </row>
    <row r="35" spans="1:13" ht="12.75">
      <c r="A35" s="2">
        <f>CALCULATIONS!A35</f>
        <v>341</v>
      </c>
      <c r="B35" s="2">
        <f>CALCULATIONS!B35</f>
        <v>3</v>
      </c>
      <c r="C35" s="2">
        <f>CALCULATIONS!C35</f>
        <v>0</v>
      </c>
      <c r="D35" s="2">
        <f>CALCULATIONS!D35</f>
        <v>0</v>
      </c>
      <c r="E35" s="2">
        <f>CALCULATIONS!E35</f>
        <v>0</v>
      </c>
      <c r="F35" s="11">
        <f>CALCULATIONS!G35</f>
        <v>98.2235528942116</v>
      </c>
      <c r="G35" s="15">
        <f>CALCULATIONS!H35</f>
        <v>16.37878479983743</v>
      </c>
      <c r="H35" s="15">
        <f>CALCULATIONS!I35</f>
        <v>45.72241414346677</v>
      </c>
      <c r="I35" s="15">
        <f>CALCULATIONS!J35</f>
        <v>37.89880105669579</v>
      </c>
      <c r="J35" s="16">
        <f>CALCULATIONS!K35</f>
        <v>263.57396870554766</v>
      </c>
      <c r="K35" s="14"/>
      <c r="L35" s="14"/>
      <c r="M35" s="14"/>
    </row>
    <row r="36" spans="1:13" ht="12.75">
      <c r="A36" s="2">
        <f>CALCULATIONS!A36</f>
        <v>342</v>
      </c>
      <c r="B36" s="2">
        <f>CALCULATIONS!B36</f>
        <v>3</v>
      </c>
      <c r="C36" s="2">
        <f>CALCULATIONS!C36</f>
        <v>0</v>
      </c>
      <c r="D36" s="2">
        <f>CALCULATIONS!D36</f>
        <v>0</v>
      </c>
      <c r="E36" s="2">
        <f>CALCULATIONS!E36</f>
        <v>2</v>
      </c>
      <c r="F36" s="11">
        <f>CALCULATIONS!G36</f>
        <v>97.57373241179728</v>
      </c>
      <c r="G36" s="15">
        <f>CALCULATIONS!H36</f>
        <v>14.46532166949285</v>
      </c>
      <c r="H36" s="15">
        <f>CALCULATIONS!I36</f>
        <v>46.98156173958514</v>
      </c>
      <c r="I36" s="15">
        <f>CALCULATIONS!J36</f>
        <v>38.553116590922016</v>
      </c>
      <c r="J36" s="16">
        <f>CALCULATIONS!K36</f>
        <v>244.12851071386038</v>
      </c>
      <c r="K36" s="14"/>
      <c r="L36" s="14"/>
      <c r="M36" s="14"/>
    </row>
    <row r="37" spans="1:13" ht="12.75">
      <c r="A37" s="2">
        <f>CALCULATIONS!A37</f>
        <v>343</v>
      </c>
      <c r="B37" s="2">
        <f>CALCULATIONS!B37</f>
        <v>3</v>
      </c>
      <c r="C37" s="2">
        <f>CALCULATIONS!C37</f>
        <v>0</v>
      </c>
      <c r="D37" s="2">
        <f>CALCULATIONS!D37</f>
        <v>0</v>
      </c>
      <c r="E37" s="2">
        <f>CALCULATIONS!E37</f>
        <v>1</v>
      </c>
      <c r="F37" s="11">
        <f>CALCULATIONS!G37</f>
        <v>96.56761523428187</v>
      </c>
      <c r="G37" s="15">
        <f>CALCULATIONS!H37</f>
        <v>18.575521301234225</v>
      </c>
      <c r="H37" s="15">
        <f>CALCULATIONS!I37</f>
        <v>40.44736836909372</v>
      </c>
      <c r="I37" s="15">
        <f>CALCULATIONS!J37</f>
        <v>40.97711032967206</v>
      </c>
      <c r="J37" s="16">
        <f>CALCULATIONS!K37</f>
        <v>281.1113119554251</v>
      </c>
      <c r="K37" s="14"/>
      <c r="L37" s="14"/>
      <c r="M37" s="14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6" sqref="D6"/>
    </sheetView>
  </sheetViews>
  <sheetFormatPr defaultColWidth="9.28125" defaultRowHeight="12.75"/>
  <cols>
    <col min="1" max="1" width="11.28125" style="29" bestFit="1" customWidth="1"/>
    <col min="2" max="2" width="15.421875" style="29" customWidth="1"/>
    <col min="3" max="3" width="35.28125" style="29" customWidth="1"/>
    <col min="4" max="4" width="10.28125" style="29" customWidth="1"/>
    <col min="5" max="5" width="112.28125" style="29" customWidth="1"/>
    <col min="6" max="16384" width="9.28125" style="29" customWidth="1"/>
  </cols>
  <sheetData>
    <row r="1" spans="1:5" s="24" customFormat="1" ht="12.75">
      <c r="A1" s="22" t="s">
        <v>12</v>
      </c>
      <c r="B1" s="22" t="s">
        <v>13</v>
      </c>
      <c r="C1" s="22" t="s">
        <v>67</v>
      </c>
      <c r="D1" s="23" t="s">
        <v>11</v>
      </c>
      <c r="E1" s="22" t="s">
        <v>14</v>
      </c>
    </row>
    <row r="2" spans="1:14" s="26" customFormat="1" ht="12.75">
      <c r="A2" s="19" t="s">
        <v>1</v>
      </c>
      <c r="B2" s="19" t="s">
        <v>3</v>
      </c>
      <c r="C2" s="19"/>
      <c r="D2" s="19"/>
      <c r="E2" s="25" t="s">
        <v>4</v>
      </c>
      <c r="H2" s="27"/>
      <c r="I2" s="27"/>
      <c r="J2" s="27"/>
      <c r="K2" s="27"/>
      <c r="L2" s="27"/>
      <c r="M2" s="27"/>
      <c r="N2" s="27"/>
    </row>
    <row r="3" spans="1:14" s="26" customFormat="1" ht="12.75">
      <c r="A3" s="19"/>
      <c r="B3" s="19" t="s">
        <v>8</v>
      </c>
      <c r="C3" s="19"/>
      <c r="D3" s="19"/>
      <c r="E3" s="25" t="s">
        <v>0</v>
      </c>
      <c r="H3" s="27"/>
      <c r="I3" s="27"/>
      <c r="J3" s="27"/>
      <c r="K3" s="27"/>
      <c r="L3" s="27"/>
      <c r="M3" s="27"/>
      <c r="N3" s="27"/>
    </row>
    <row r="4" spans="1:14" s="26" customFormat="1" ht="12.75">
      <c r="A4" s="19"/>
      <c r="B4" s="19" t="s">
        <v>5</v>
      </c>
      <c r="C4" s="19"/>
      <c r="D4" s="19"/>
      <c r="E4" s="25" t="s">
        <v>16</v>
      </c>
      <c r="H4" s="27"/>
      <c r="I4" s="27"/>
      <c r="J4" s="27"/>
      <c r="K4" s="27"/>
      <c r="L4" s="27"/>
      <c r="M4" s="27"/>
      <c r="N4" s="27"/>
    </row>
    <row r="5" spans="1:14" s="26" customFormat="1" ht="12.75">
      <c r="A5" s="19"/>
      <c r="B5" s="19" t="s">
        <v>6</v>
      </c>
      <c r="C5" s="19"/>
      <c r="D5" s="19"/>
      <c r="E5" s="25" t="s">
        <v>15</v>
      </c>
      <c r="H5" s="27"/>
      <c r="I5" s="27"/>
      <c r="J5" s="27"/>
      <c r="K5" s="27"/>
      <c r="L5" s="27"/>
      <c r="M5" s="27"/>
      <c r="N5" s="27"/>
    </row>
    <row r="6" spans="1:14" s="26" customFormat="1" ht="12.75">
      <c r="A6" s="19"/>
      <c r="B6" s="19" t="s">
        <v>7</v>
      </c>
      <c r="C6" s="19"/>
      <c r="D6" s="19"/>
      <c r="E6" s="25" t="s">
        <v>17</v>
      </c>
      <c r="H6" s="27"/>
      <c r="I6" s="27"/>
      <c r="J6" s="27"/>
      <c r="K6" s="27"/>
      <c r="L6" s="27"/>
      <c r="M6" s="27"/>
      <c r="N6" s="27"/>
    </row>
    <row r="7" spans="1:14" s="26" customFormat="1" ht="12.75">
      <c r="A7" s="19" t="s">
        <v>2</v>
      </c>
      <c r="B7" s="20" t="s">
        <v>48</v>
      </c>
      <c r="C7" s="20" t="s">
        <v>68</v>
      </c>
      <c r="D7" s="19" t="s">
        <v>21</v>
      </c>
      <c r="E7" s="26" t="s">
        <v>55</v>
      </c>
      <c r="G7" s="27"/>
      <c r="H7" s="27"/>
      <c r="I7" s="27"/>
      <c r="J7" s="27"/>
      <c r="K7" s="27"/>
      <c r="L7" s="27"/>
      <c r="M7" s="27"/>
      <c r="N7" s="27"/>
    </row>
    <row r="8" spans="1:14" s="26" customFormat="1" ht="12.75">
      <c r="A8" s="19"/>
      <c r="B8" s="21" t="s">
        <v>45</v>
      </c>
      <c r="C8" s="21" t="s">
        <v>69</v>
      </c>
      <c r="D8" s="19" t="s">
        <v>56</v>
      </c>
      <c r="E8" s="21" t="s">
        <v>57</v>
      </c>
      <c r="G8" s="27"/>
      <c r="H8" s="27"/>
      <c r="I8" s="27"/>
      <c r="J8" s="27"/>
      <c r="K8" s="27"/>
      <c r="L8" s="27"/>
      <c r="M8" s="27"/>
      <c r="N8" s="27"/>
    </row>
    <row r="9" spans="1:14" s="26" customFormat="1" ht="12.75">
      <c r="A9" s="19"/>
      <c r="B9" s="21" t="s">
        <v>49</v>
      </c>
      <c r="C9" s="21" t="s">
        <v>79</v>
      </c>
      <c r="D9" s="19" t="s">
        <v>21</v>
      </c>
      <c r="E9" s="21" t="s">
        <v>58</v>
      </c>
      <c r="G9" s="27"/>
      <c r="H9" s="27"/>
      <c r="I9" s="27"/>
      <c r="J9" s="27"/>
      <c r="K9" s="27"/>
      <c r="L9" s="27"/>
      <c r="M9" s="27"/>
      <c r="N9" s="27"/>
    </row>
    <row r="10" spans="1:14" s="26" customFormat="1" ht="12.75">
      <c r="A10" s="19"/>
      <c r="B10" s="21" t="s">
        <v>52</v>
      </c>
      <c r="C10" s="21" t="s">
        <v>70</v>
      </c>
      <c r="D10" s="19" t="s">
        <v>21</v>
      </c>
      <c r="E10" s="21" t="s">
        <v>59</v>
      </c>
      <c r="G10" s="27"/>
      <c r="H10" s="27"/>
      <c r="I10" s="27"/>
      <c r="J10" s="27"/>
      <c r="K10" s="27"/>
      <c r="L10" s="27"/>
      <c r="M10" s="27"/>
      <c r="N10" s="27"/>
    </row>
    <row r="11" spans="1:5" ht="12.75">
      <c r="A11" s="28"/>
      <c r="B11" s="21" t="s">
        <v>46</v>
      </c>
      <c r="C11" s="21" t="s">
        <v>78</v>
      </c>
      <c r="D11" s="19" t="s">
        <v>56</v>
      </c>
      <c r="E11" s="21" t="s">
        <v>60</v>
      </c>
    </row>
    <row r="12" spans="1:5" ht="12.75">
      <c r="A12" s="28"/>
      <c r="B12" s="21" t="s">
        <v>50</v>
      </c>
      <c r="C12" s="21" t="s">
        <v>80</v>
      </c>
      <c r="D12" s="19" t="s">
        <v>21</v>
      </c>
      <c r="E12" s="21" t="s">
        <v>61</v>
      </c>
    </row>
    <row r="13" spans="1:5" ht="12.75">
      <c r="A13" s="28"/>
      <c r="B13" s="21" t="s">
        <v>53</v>
      </c>
      <c r="C13" s="21" t="s">
        <v>81</v>
      </c>
      <c r="D13" s="19" t="s">
        <v>21</v>
      </c>
      <c r="E13" s="21" t="s">
        <v>62</v>
      </c>
    </row>
    <row r="14" spans="1:5" ht="12.75">
      <c r="A14" s="28"/>
      <c r="B14" s="21" t="s">
        <v>47</v>
      </c>
      <c r="C14" s="21" t="s">
        <v>82</v>
      </c>
      <c r="D14" s="19" t="s">
        <v>56</v>
      </c>
      <c r="E14" s="21" t="s">
        <v>57</v>
      </c>
    </row>
    <row r="15" spans="2:5" ht="12.75">
      <c r="B15" s="21" t="s">
        <v>51</v>
      </c>
      <c r="C15" s="21" t="s">
        <v>83</v>
      </c>
      <c r="D15" s="19" t="s">
        <v>21</v>
      </c>
      <c r="E15" s="21" t="s">
        <v>58</v>
      </c>
    </row>
    <row r="16" spans="2:5" ht="12.75">
      <c r="B16" s="21" t="s">
        <v>54</v>
      </c>
      <c r="C16" s="21" t="s">
        <v>84</v>
      </c>
      <c r="D16" s="19" t="s">
        <v>21</v>
      </c>
      <c r="E16" s="21" t="s">
        <v>59</v>
      </c>
    </row>
    <row r="17" spans="2:5" ht="12.75">
      <c r="B17" s="26" t="s">
        <v>9</v>
      </c>
      <c r="C17" s="26" t="s">
        <v>9</v>
      </c>
      <c r="D17" s="26" t="s">
        <v>21</v>
      </c>
      <c r="E17" s="26" t="s">
        <v>19</v>
      </c>
    </row>
    <row r="18" spans="2:5" ht="12.75">
      <c r="B18" s="26" t="s">
        <v>63</v>
      </c>
      <c r="C18" s="26" t="s">
        <v>77</v>
      </c>
      <c r="D18" s="26" t="s">
        <v>22</v>
      </c>
      <c r="E18" s="26" t="s">
        <v>20</v>
      </c>
    </row>
    <row r="19" spans="2:5" ht="12.75">
      <c r="B19" s="28" t="s">
        <v>64</v>
      </c>
      <c r="C19" s="28" t="s">
        <v>76</v>
      </c>
      <c r="D19" s="30" t="s">
        <v>22</v>
      </c>
      <c r="E19" s="31" t="s">
        <v>71</v>
      </c>
    </row>
    <row r="20" spans="2:5" ht="12.75">
      <c r="B20" s="28" t="s">
        <v>65</v>
      </c>
      <c r="C20" s="28" t="s">
        <v>75</v>
      </c>
      <c r="D20" s="30" t="s">
        <v>22</v>
      </c>
      <c r="E20" s="31" t="s">
        <v>72</v>
      </c>
    </row>
    <row r="21" spans="2:5" ht="12.75">
      <c r="B21" s="30" t="s">
        <v>66</v>
      </c>
      <c r="C21" s="30" t="s">
        <v>74</v>
      </c>
      <c r="D21" s="30" t="s">
        <v>22</v>
      </c>
      <c r="E21" s="25" t="s">
        <v>73</v>
      </c>
    </row>
    <row r="22" spans="2:5" ht="12.75">
      <c r="B22" s="30" t="s">
        <v>10</v>
      </c>
      <c r="C22" s="25" t="s">
        <v>18</v>
      </c>
      <c r="D22" s="32" t="s">
        <v>23</v>
      </c>
      <c r="E22" s="25" t="s">
        <v>18</v>
      </c>
    </row>
    <row r="23" spans="2:5" ht="12.75">
      <c r="B23" s="28"/>
      <c r="C23" s="28"/>
      <c r="D23" s="28"/>
      <c r="E23" s="28"/>
    </row>
    <row r="24" spans="2:5" ht="12.75">
      <c r="B24" s="28"/>
      <c r="C24" s="28"/>
      <c r="D24" s="28"/>
      <c r="E24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6.7109375" style="0" bestFit="1" customWidth="1"/>
    <col min="2" max="2" width="12.00390625" style="0" bestFit="1" customWidth="1"/>
    <col min="3" max="3" width="52.57421875" style="0" bestFit="1" customWidth="1"/>
    <col min="4" max="4" width="60.28125" style="4" customWidth="1"/>
  </cols>
  <sheetData>
    <row r="1" spans="1:4" ht="12.75">
      <c r="A1" s="1" t="s">
        <v>24</v>
      </c>
      <c r="B1" s="1"/>
      <c r="C1" s="1" t="s">
        <v>30</v>
      </c>
      <c r="D1" s="1" t="s">
        <v>41</v>
      </c>
    </row>
    <row r="2" spans="1:3" ht="12.75">
      <c r="A2" s="4" t="s">
        <v>25</v>
      </c>
      <c r="B2" s="4"/>
      <c r="C2" s="4" t="s">
        <v>37</v>
      </c>
    </row>
    <row r="3" spans="1:3" ht="12.75">
      <c r="A3" s="4" t="s">
        <v>27</v>
      </c>
      <c r="B3" s="4"/>
      <c r="C3" s="4" t="s">
        <v>38</v>
      </c>
    </row>
    <row r="4" spans="1:3" ht="12.75">
      <c r="A4" s="4" t="s">
        <v>31</v>
      </c>
      <c r="B4" s="4"/>
      <c r="C4" s="4" t="s">
        <v>36</v>
      </c>
    </row>
    <row r="5" spans="1:3" ht="12.75">
      <c r="A5" s="4" t="s">
        <v>28</v>
      </c>
      <c r="B5" s="4"/>
      <c r="C5" s="4" t="s">
        <v>32</v>
      </c>
    </row>
    <row r="6" spans="1:3" ht="12.75">
      <c r="A6" s="4" t="s">
        <v>29</v>
      </c>
      <c r="B6" s="4" t="s">
        <v>39</v>
      </c>
      <c r="C6" s="4" t="s">
        <v>33</v>
      </c>
    </row>
    <row r="7" spans="1:3" ht="12.75">
      <c r="A7" s="4"/>
      <c r="B7" s="4" t="s">
        <v>40</v>
      </c>
      <c r="C7" s="4" t="s">
        <v>34</v>
      </c>
    </row>
    <row r="8" spans="1:4" ht="12.75">
      <c r="A8" s="3" t="s">
        <v>26</v>
      </c>
      <c r="B8" s="3"/>
      <c r="C8" s="3" t="s">
        <v>35</v>
      </c>
      <c r="D8" s="3"/>
    </row>
    <row r="9" spans="1:3" ht="12.75">
      <c r="A9" s="3" t="s">
        <v>42</v>
      </c>
      <c r="C9" s="3" t="s">
        <v>43</v>
      </c>
    </row>
    <row r="13" ht="12.75">
      <c r="A1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Cimmyt, Int.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Pulleman</dc:creator>
  <cp:keywords/>
  <dc:description/>
  <cp:lastModifiedBy>Tol, Marnella van der</cp:lastModifiedBy>
  <cp:lastPrinted>2013-02-15T10:27:57Z</cp:lastPrinted>
  <dcterms:created xsi:type="dcterms:W3CDTF">2005-08-22T16:24:30Z</dcterms:created>
  <dcterms:modified xsi:type="dcterms:W3CDTF">2020-06-22T10:00:07Z</dcterms:modified>
  <cp:category/>
  <cp:version/>
  <cp:contentType/>
  <cp:contentStatus/>
</cp:coreProperties>
</file>